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Default Extension="vml" ContentType="application/vnd.openxmlformats-officedocument.vmlDrawing"/>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700" windowHeight="6050" firstSheet="13" activeTab="17"/>
  </bookViews>
  <sheets>
    <sheet name="封面" sheetId="1" r:id="rId1"/>
    <sheet name="目次" sheetId="2" r:id="rId2"/>
    <sheet name="歲入歲出簡明比較分析表" sheetId="3" r:id="rId3"/>
    <sheet name="歲入歲出性質及餘絀簡明比較分析表" sheetId="4" r:id="rId4"/>
    <sheet name="收支簡明比較分析表" sheetId="5" r:id="rId5"/>
    <sheet name="歲入來源別決算表" sheetId="6" r:id="rId6"/>
    <sheet name="歲出政事別決算表-經常門" sheetId="7" r:id="rId7"/>
    <sheet name="歲出政事別決算表-資本門" sheetId="8" r:id="rId8"/>
    <sheet name="融資調度決算表" sheetId="9" r:id="rId9"/>
    <sheet name="累計餘絀計算表" sheetId="10" r:id="rId10"/>
    <sheet name="以前年度歲入來源別轉入數決算表" sheetId="11" r:id="rId11"/>
    <sheet name="以前年度歲出政事別轉入數決算表(經常門)" sheetId="12" r:id="rId12"/>
    <sheet name="以前年度歲出政事別轉入數決算表(資本門)" sheetId="13" r:id="rId13"/>
    <sheet name="以前年度融資調度轉入數決算表" sheetId="14" r:id="rId14"/>
    <sheet name="平衡表" sheetId="15" r:id="rId15"/>
    <sheet name="資本資產表" sheetId="16" r:id="rId16"/>
    <sheet name="長期負債表" sheetId="17" r:id="rId17"/>
    <sheet name="現金出納表(含特別預算)" sheetId="18" r:id="rId18"/>
    <sheet name="平衡表各科目明細表" sheetId="19" r:id="rId19"/>
    <sheet name="資本資產表科目明細表－長期投資" sheetId="20" r:id="rId20"/>
    <sheet name="資本資產表科目明細表－固定、遞延、無形、其他資本資產" sheetId="21" r:id="rId21"/>
    <sheet name="長期負債表科目明細表" sheetId="22" r:id="rId22"/>
    <sheet name="收入支出彙計表" sheetId="23" r:id="rId23"/>
    <sheet name="歷年度決算數比較表" sheetId="24" r:id="rId24"/>
    <sheet name="各機關歲出用途別決算分析總表" sheetId="25" r:id="rId25"/>
    <sheet name="歲入保留分析表" sheetId="26" r:id="rId26"/>
    <sheet name="歲入餘絀數(或減免、註銷數)分析表" sheetId="27" r:id="rId27"/>
    <sheet name="歲出保留分析表" sheetId="28" r:id="rId28"/>
    <sheet name="歲出賸餘數(或減免、註銷數)分析表" sheetId="29" r:id="rId29"/>
    <sheet name="整體資產負債表" sheetId="30" r:id="rId30"/>
    <sheet name="歲出人事費支出彙總表" sheetId="31" r:id="rId31"/>
    <sheet name="歲出資本支出分析表" sheetId="32" r:id="rId32"/>
    <sheet name="補助及捐助經費彙總表" sheetId="33" r:id="rId33"/>
    <sheet name="歲出按職能及經濟性綜合分類表" sheetId="34" r:id="rId34"/>
    <sheet name="中央補助款代收代付明細表" sheetId="35" r:id="rId35"/>
    <sheet name="因擔保、保證或契約可能造成未來會計年度支出明細表" sheetId="36" r:id="rId36"/>
    <sheet name="對各部門捐助財團法人之效益評估表" sheetId="37" r:id="rId37"/>
    <sheet name="代表會決議事項" sheetId="38" r:id="rId38"/>
    <sheet name="公共債務表" sheetId="39" r:id="rId39"/>
    <sheet name="債款目錄" sheetId="40" r:id="rId40"/>
    <sheet name="應付債款明細表-短期" sheetId="41" r:id="rId41"/>
    <sheet name="財産目錄" sheetId="42" r:id="rId4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34">'中央補助款代收代付明細表'!$A$1:$K$16</definedName>
    <definedName name="_xlnm.Print_Area" localSheetId="10">'以前年度歲入來源別轉入數決算表'!$A$1:$Q$46</definedName>
    <definedName name="_xlnm.Print_Area" localSheetId="11">'以前年度歲出政事別轉入數決算表(經常門)'!$A$1:$P$75</definedName>
    <definedName name="_xlnm.Print_Area" localSheetId="12">'以前年度歲出政事別轉入數決算表(資本門)'!$A$1:$P$74</definedName>
    <definedName name="_xlnm.Print_Area" localSheetId="14">'平衡表'!$A$1:$D$45</definedName>
    <definedName name="_xlnm.Print_Area" localSheetId="18">'平衡表各科目明細表'!$A$1:$D$38</definedName>
    <definedName name="_xlnm.Print_Area" localSheetId="1">'目次'!$A$1:$B$57</definedName>
    <definedName name="_xlnm.Print_Area" localSheetId="24">'各機關歲出用途別決算分析總表'!$A$1:$N$41</definedName>
    <definedName name="_xlnm.Print_Area" localSheetId="22">'收入支出彙計表'!$A$1:$C$37</definedName>
    <definedName name="_xlnm.Print_Area" localSheetId="4">'收支簡明比較分析表'!$A$1:$E$60</definedName>
    <definedName name="_xlnm.Print_Area" localSheetId="16">'長期負債表'!$A$1:$F$44</definedName>
    <definedName name="_xlnm.Print_Area" localSheetId="21">'長期負債表科目明細表'!$A$1:$B$42</definedName>
    <definedName name="_xlnm.Print_Area" localSheetId="17">'現金出納表(含特別預算)'!$A$1:$C$106</definedName>
    <definedName name="_xlnm.Print_Area" localSheetId="25">'歲入保留分析表'!$A$1:$G$21</definedName>
    <definedName name="_xlnm.Print_Area" localSheetId="3">'歲入歲出性質及餘絀簡明比較分析表'!$A$1:$G$36</definedName>
    <definedName name="_xlnm.Print_Area" localSheetId="2">'歲入歲出簡明比較分析表'!$A$1:$F$29</definedName>
    <definedName name="_xlnm.Print_Area" localSheetId="26">'歲入餘絀數(或減免、註銷數)分析表'!$A$1:$E$100</definedName>
    <definedName name="_xlnm.Print_Area" localSheetId="30">'歲出人事費支出彙總表'!$A$1:$R$48</definedName>
    <definedName name="_xlnm.Print_Area" localSheetId="27">'歲出保留分析表'!$A$1:$K$316</definedName>
    <definedName name="_xlnm.Print_Area" localSheetId="33">'歲出按職能及經濟性綜合分類表'!$A$1:$AB$40</definedName>
    <definedName name="_xlnm.Print_Area" localSheetId="6">'歲出政事別決算表-經常門'!$A$1:$M$78</definedName>
    <definedName name="_xlnm.Print_Area" localSheetId="7">'歲出政事別決算表-資本門'!$A$1:$M$78</definedName>
    <definedName name="_xlnm.Print_Area" localSheetId="31">'歲出資本支出分析表'!$A$1:$L$44</definedName>
    <definedName name="_xlnm.Print_Area" localSheetId="28">'歲出賸餘數(或減免、註銷數)分析表'!$A$1:$K$222</definedName>
    <definedName name="_xlnm.Print_Area" localSheetId="15">'資本資產表'!$A$1:$F$37</definedName>
    <definedName name="_xlnm.Print_Area" localSheetId="19">'資本資產表科目明細表－長期投資'!$A$1:$F$42</definedName>
    <definedName name="_xlnm.Print_Area" localSheetId="29">'整體資產負債表'!$A$1:$G$38</definedName>
    <definedName name="_xlnm.Print_Area" localSheetId="23">'歷年度決算數比較表'!$A$1:$I$38</definedName>
    <definedName name="_xlnm.Print_Titles" localSheetId="34">'中央補助款代收代付明細表'!$1:$2</definedName>
    <definedName name="_xlnm.Print_Titles" localSheetId="10">'以前年度歲入來源別轉入數決算表'!$1:$5</definedName>
    <definedName name="_xlnm.Print_Titles" localSheetId="11">'以前年度歲出政事別轉入數決算表(經常門)'!$1:$5</definedName>
    <definedName name="_xlnm.Print_Titles" localSheetId="12">'以前年度歲出政事別轉入數決算表(資本門)'!$1:$5</definedName>
    <definedName name="_xlnm.Print_Titles" localSheetId="13">'以前年度融資調度轉入數決算表'!$1:$1</definedName>
    <definedName name="_xlnm.Print_Titles" localSheetId="14">'平衡表'!$A:$A,'平衡表'!$1:$3</definedName>
    <definedName name="_xlnm.Print_Titles" localSheetId="18">'平衡表各科目明細表'!$1:$1</definedName>
    <definedName name="_xlnm.Print_Titles" localSheetId="24">'各機關歲出用途別決算分析總表'!$1:$5</definedName>
    <definedName name="_xlnm.Print_Titles" localSheetId="35">'因擔保、保證或契約可能造成未來會計年度支出明細表'!$1:$2</definedName>
    <definedName name="_xlnm.Print_Titles" localSheetId="22">'收入支出彙計表'!$2:$3</definedName>
    <definedName name="_xlnm.Print_Titles" localSheetId="4">'收支簡明比較分析表'!$1:$2</definedName>
    <definedName name="_xlnm.Print_Titles" localSheetId="16">'長期負債表'!$1:$2</definedName>
    <definedName name="_xlnm.Print_Titles" localSheetId="21">'長期負債表科目明細表'!$1:$2</definedName>
    <definedName name="_xlnm.Print_Titles" localSheetId="17">'現金出納表(含特別預算)'!$1:$5</definedName>
    <definedName name="_xlnm.Print_Titles" localSheetId="9">'累計餘絀計算表'!$1:$3</definedName>
    <definedName name="_xlnm.Print_Titles" localSheetId="39">'債款目錄'!$1:$2</definedName>
    <definedName name="_xlnm.Print_Titles" localSheetId="5">'歲入來源別決算表'!$1:$5</definedName>
    <definedName name="_xlnm.Print_Titles" localSheetId="25">'歲入保留分析表'!$1:$2</definedName>
    <definedName name="_xlnm.Print_Titles" localSheetId="3">'歲入歲出性質及餘絀簡明比較分析表'!$1:$2</definedName>
    <definedName name="_xlnm.Print_Titles" localSheetId="2">'歲入歲出簡明比較分析表'!$1:$2</definedName>
    <definedName name="_xlnm.Print_Titles" localSheetId="26">'歲入餘絀數(或減免、註銷數)分析表'!$1:$2</definedName>
    <definedName name="_xlnm.Print_Titles" localSheetId="30">'歲出人事費支出彙總表'!$1:$7</definedName>
    <definedName name="_xlnm.Print_Titles" localSheetId="27">'歲出保留分析表'!$1:$5</definedName>
    <definedName name="_xlnm.Print_Titles" localSheetId="33">'歲出按職能及經濟性綜合分類表'!$1:$5</definedName>
    <definedName name="_xlnm.Print_Titles" localSheetId="6">'歲出政事別決算表-經常門'!$1:$5</definedName>
    <definedName name="_xlnm.Print_Titles" localSheetId="7">'歲出政事別決算表-資本門'!$1:$5</definedName>
    <definedName name="_xlnm.Print_Titles" localSheetId="31">'歲出資本支出分析表'!$1:$5</definedName>
    <definedName name="_xlnm.Print_Titles" localSheetId="28">'歲出賸餘數(或減免、註銷數)分析表'!$1:$2</definedName>
    <definedName name="_xlnm.Print_Titles" localSheetId="32">'補助及捐助經費彙總表'!$1:$5</definedName>
    <definedName name="_xlnm.Print_Titles" localSheetId="15">'資本資產表'!$1:$2</definedName>
    <definedName name="_xlnm.Print_Titles" localSheetId="20">'資本資產表科目明細表－固定、遞延、無形、其他資本資產'!$1:$2</definedName>
    <definedName name="_xlnm.Print_Titles" localSheetId="19">'資本資產表科目明細表－長期投資'!$1:$2</definedName>
    <definedName name="_xlnm.Print_Titles" localSheetId="29">'整體資產負債表'!$1:$2</definedName>
    <definedName name="_xlnm.Print_Titles" localSheetId="23">'歷年度決算數比較表'!$1:$5</definedName>
    <definedName name="_xlnm.Print_Titles" localSheetId="8">'融資調度決算表'!$1:$3</definedName>
    <definedName name="_xlnm.Print_Titles" localSheetId="40">'應付債款明細表-短期'!$1:$2</definedName>
    <definedName name="說明">'以前年度歲入來源別轉入數決算表'!$Q$5</definedName>
  </definedNames>
  <calcPr fullCalcOnLoad="1"/>
</workbook>
</file>

<file path=xl/comments30.xml><?xml version="1.0" encoding="utf-8"?>
<comments xmlns="http://schemas.openxmlformats.org/spreadsheetml/2006/main">
  <authors>
    <author>03218</author>
  </authors>
  <commentList>
    <comment ref="B9" authorId="0">
      <text>
        <r>
          <rPr>
            <b/>
            <sz val="9"/>
            <rFont val="新細明體"/>
            <family val="1"/>
          </rPr>
          <t>03218:</t>
        </r>
        <r>
          <rPr>
            <sz val="9"/>
            <rFont val="新細明體"/>
            <family val="1"/>
          </rPr>
          <t xml:space="preserve">
預付款+暫付款</t>
        </r>
      </text>
    </comment>
    <comment ref="B10" authorId="0">
      <text>
        <r>
          <rPr>
            <b/>
            <sz val="9"/>
            <rFont val="新細明體"/>
            <family val="1"/>
          </rPr>
          <t>03218:</t>
        </r>
        <r>
          <rPr>
            <sz val="9"/>
            <rFont val="新細明體"/>
            <family val="1"/>
          </rPr>
          <t xml:space="preserve">
存出保證金</t>
        </r>
      </text>
    </comment>
    <comment ref="B24" authorId="0">
      <text>
        <r>
          <rPr>
            <b/>
            <sz val="9"/>
            <rFont val="新細明體"/>
            <family val="1"/>
          </rPr>
          <t>03218:</t>
        </r>
        <r>
          <rPr>
            <sz val="9"/>
            <rFont val="新細明體"/>
            <family val="1"/>
          </rPr>
          <t xml:space="preserve">
暫收款+預收款+預收其他政府款</t>
        </r>
      </text>
    </comment>
    <comment ref="B25" authorId="0">
      <text>
        <r>
          <rPr>
            <b/>
            <sz val="9"/>
            <rFont val="新細明體"/>
            <family val="1"/>
          </rPr>
          <t>03218:</t>
        </r>
        <r>
          <rPr>
            <sz val="9"/>
            <rFont val="新細明體"/>
            <family val="1"/>
          </rPr>
          <t xml:space="preserve">
存入保證金+應付代收款+應付保管款</t>
        </r>
      </text>
    </comment>
    <comment ref="G9" authorId="0">
      <text>
        <r>
          <rPr>
            <b/>
            <sz val="9"/>
            <rFont val="新細明體"/>
            <family val="1"/>
          </rPr>
          <t>03218:</t>
        </r>
        <r>
          <rPr>
            <sz val="9"/>
            <rFont val="新細明體"/>
            <family val="1"/>
          </rPr>
          <t xml:space="preserve">
預付款+暫付款</t>
        </r>
      </text>
    </comment>
    <comment ref="G10" authorId="0">
      <text>
        <r>
          <rPr>
            <b/>
            <sz val="9"/>
            <rFont val="新細明體"/>
            <family val="1"/>
          </rPr>
          <t>03218:</t>
        </r>
        <r>
          <rPr>
            <sz val="9"/>
            <rFont val="新細明體"/>
            <family val="1"/>
          </rPr>
          <t xml:space="preserve">
存出保證金</t>
        </r>
      </text>
    </comment>
    <comment ref="G24" authorId="0">
      <text>
        <r>
          <rPr>
            <b/>
            <sz val="9"/>
            <rFont val="新細明體"/>
            <family val="1"/>
          </rPr>
          <t>03218:</t>
        </r>
        <r>
          <rPr>
            <sz val="9"/>
            <rFont val="新細明體"/>
            <family val="1"/>
          </rPr>
          <t xml:space="preserve">
暫收款+預收款+預收其他政府款</t>
        </r>
      </text>
    </comment>
    <comment ref="G25" authorId="0">
      <text>
        <r>
          <rPr>
            <b/>
            <sz val="9"/>
            <rFont val="新細明體"/>
            <family val="1"/>
          </rPr>
          <t>03218:</t>
        </r>
        <r>
          <rPr>
            <sz val="9"/>
            <rFont val="新細明體"/>
            <family val="1"/>
          </rPr>
          <t xml:space="preserve">
存入保證金+應付代收款+應付保管款</t>
        </r>
      </text>
    </comment>
  </commentList>
</comments>
</file>

<file path=xl/sharedStrings.xml><?xml version="1.0" encoding="utf-8"?>
<sst xmlns="http://schemas.openxmlformats.org/spreadsheetml/2006/main" count="7582" uniqueCount="1591">
  <si>
    <t>原因說明及相
關改善措施</t>
  </si>
  <si>
    <t>0.20%</t>
  </si>
  <si>
    <t>　民政支出</t>
  </si>
  <si>
    <t>0.01%</t>
  </si>
  <si>
    <t>　　　財產設備</t>
  </si>
  <si>
    <t>　農業支出</t>
  </si>
  <si>
    <t>1.62%</t>
  </si>
  <si>
    <t>2.72%</t>
  </si>
  <si>
    <t>　其他經濟服務支出</t>
  </si>
  <si>
    <t>84.17%</t>
  </si>
  <si>
    <t>　　　公園管理</t>
  </si>
  <si>
    <t>8.76%</t>
  </si>
  <si>
    <t>14.35%</t>
  </si>
  <si>
    <t>雲林縣麥寮鄉總決算</t>
  </si>
  <si>
    <t xml:space="preserve">
說明：1.本表所稱「計畫項目」係指依「中央對直轄市及縣（市）政府補助辦法」第20條第1項規定
　　　　所因應之下列事項：(1)災害或緊急事項。(2)配合中央重大政策或建設所辦理之事項，經行政院
　　　　核定應於一定期限內完成者。(3)中央政府各主管機關依第14條第1項各款之評比結果，且已
　　　　依第18條第4項規定報經行政院備查，並以非普及方式分配具時效性之補助款。
　　　2.「核定數」系補助機關核定受補助縣（市)說明1事項之補助款項。
　　　3.「應付數」包含已預付尚未核銷轉正之數及應付未付數。
　　</t>
  </si>
  <si>
    <t>金              額</t>
  </si>
  <si>
    <t>淨資產</t>
  </si>
  <si>
    <t>    (十二)資本資產表</t>
  </si>
  <si>
    <t>　B07</t>
  </si>
  <si>
    <t>　B14</t>
  </si>
  <si>
    <t>公務機關</t>
  </si>
  <si>
    <t>特種基金-非營業部分</t>
  </si>
  <si>
    <t>特種基金-
營業部分</t>
  </si>
  <si>
    <t>內部往來
沖銷</t>
  </si>
  <si>
    <t>作業基金</t>
  </si>
  <si>
    <t>特別收入基金
資本計畫基金
債務基金</t>
  </si>
  <si>
    <t>108總決算各表.xls#整體資產負債表!A1</t>
  </si>
  <si>
    <t>歲出人事費</t>
  </si>
  <si>
    <t>支出彙總表</t>
  </si>
  <si>
    <t>決算員額</t>
  </si>
  <si>
    <t>決</t>
  </si>
  <si>
    <t>算</t>
  </si>
  <si>
    <t>數</t>
  </si>
  <si>
    <t>預算餘額</t>
  </si>
  <si>
    <t>名 稱</t>
  </si>
  <si>
    <t>民意代表
待遇</t>
  </si>
  <si>
    <t>政務人員
待遇</t>
  </si>
  <si>
    <t>法定編制
人員待遇</t>
  </si>
  <si>
    <t>約聘僱人
員待遇</t>
  </si>
  <si>
    <t>技工及工
友待遇</t>
  </si>
  <si>
    <t>獎金</t>
  </si>
  <si>
    <t>其他給與</t>
  </si>
  <si>
    <t xml:space="preserve">加班
值班費
</t>
  </si>
  <si>
    <t>退休退職
給付</t>
  </si>
  <si>
    <t>退休離職
儲金</t>
  </si>
  <si>
    <t>保險</t>
  </si>
  <si>
    <t>　　　 合　　　　計</t>
  </si>
  <si>
    <t>108總決算各表.xls#歲出人事費支出彙總表!A1</t>
  </si>
  <si>
    <t>歲出資本</t>
  </si>
  <si>
    <t>支出分析表</t>
  </si>
  <si>
    <t>機  關  名  稱</t>
  </si>
  <si>
    <t>合　　計</t>
  </si>
  <si>
    <t xml:space="preserve"> 設             </t>
  </si>
  <si>
    <t xml:space="preserve"> 備              及              投              資</t>
  </si>
  <si>
    <t>其他資本支出</t>
  </si>
  <si>
    <t>土　　地</t>
  </si>
  <si>
    <t>房屋建築        及 設 備</t>
  </si>
  <si>
    <t>公共建設
及  設  施</t>
  </si>
  <si>
    <t>機械設備</t>
  </si>
  <si>
    <t>運輸設備</t>
  </si>
  <si>
    <t>資訊軟體
硬體設備</t>
  </si>
  <si>
    <t>雜項設備</t>
  </si>
  <si>
    <t>權利</t>
  </si>
  <si>
    <t>投資</t>
  </si>
  <si>
    <t>108總決算各表.xls#歲出資本支出分析表!A1</t>
  </si>
  <si>
    <t>補助及捐助</t>
  </si>
  <si>
    <t>經費彙總表</t>
  </si>
  <si>
    <t>補助</t>
  </si>
  <si>
    <t>捐助</t>
  </si>
  <si>
    <t>政府機關
間之補助</t>
  </si>
  <si>
    <t>對下級政府
之補助</t>
  </si>
  <si>
    <t>對特種基金
之補助</t>
  </si>
  <si>
    <t>對國內團
體之捐助</t>
  </si>
  <si>
    <t>對家庭及
個人之捐助</t>
  </si>
  <si>
    <t>對外之捐助</t>
  </si>
  <si>
    <t>108總決算各表.xls#補助及捐助經費彙總表!A1</t>
  </si>
  <si>
    <t>機關名稱</t>
  </si>
  <si>
    <t>擔保、保證或契約事項</t>
  </si>
  <si>
    <t>關係機構</t>
  </si>
  <si>
    <t>發生條件</t>
  </si>
  <si>
    <t>108總決算各表.xls#因擔保、保證或契約可能造成未來會計年度支出明細表!A1</t>
  </si>
  <si>
    <t xml:space="preserve">         中華民國 108 年度         </t>
  </si>
  <si>
    <t xml:space="preserve">                                                                                  單位：新臺幣元；%</t>
  </si>
  <si>
    <t>被捐助財團法人名稱</t>
  </si>
  <si>
    <t>基金規模</t>
  </si>
  <si>
    <t>政府捐助基金金額</t>
  </si>
  <si>
    <t>政府捐助基金以外金額</t>
  </si>
  <si>
    <t>累計政府捐助基金金額
占
期末基金總額比率</t>
  </si>
  <si>
    <t>雲林縣麥寮鄉公所主管小計</t>
  </si>
  <si>
    <t>雲林縣麥寮鄉公所</t>
  </si>
  <si>
    <t>　  　  　　   機關名稱
　科　　　目</t>
  </si>
  <si>
    <t>無</t>
  </si>
  <si>
    <t>無</t>
  </si>
  <si>
    <t xml:space="preserve">  </t>
  </si>
  <si>
    <t>計入債限之債務未償餘額決算數</t>
  </si>
  <si>
    <t>三、本年度付息決算數</t>
  </si>
  <si>
    <t>註：</t>
  </si>
  <si>
    <t>二、其他：</t>
  </si>
  <si>
    <t>    (四)歲出按職能及經濟性綜合分類表</t>
  </si>
  <si>
    <t>歲出按職能及經</t>
  </si>
  <si>
    <t>濟性綜合分類表</t>
  </si>
  <si>
    <t>單位：新臺幣千元</t>
  </si>
  <si>
    <t>經濟性分類</t>
  </si>
  <si>
    <t>經　　　　　常　　　　　支　　　　　出</t>
  </si>
  <si>
    <t>　　　　　　　　　　　　資　　　　　本　　　　　支　　　　　出</t>
  </si>
  <si>
    <t>總　　　　計</t>
  </si>
  <si>
    <t>職能別分類</t>
  </si>
  <si>
    <t>受僱人員報酬</t>
  </si>
  <si>
    <t>購買支出
商品及勞務</t>
  </si>
  <si>
    <t>債務利息</t>
  </si>
  <si>
    <t>土地租金支出</t>
  </si>
  <si>
    <t>經　　常　　移　　轉</t>
  </si>
  <si>
    <t>經常支出合計</t>
  </si>
  <si>
    <t>投  資
及增資　</t>
  </si>
  <si>
    <t>資　　本　　移　　轉</t>
  </si>
  <si>
    <t>土地購入</t>
  </si>
  <si>
    <t>無形資產購入</t>
  </si>
  <si>
    <t>固　　定　　資　　本　　形　　成</t>
  </si>
  <si>
    <t>資本支出合計</t>
  </si>
  <si>
    <t>對企業</t>
  </si>
  <si>
    <t>非營利機構
對家庭及民間</t>
  </si>
  <si>
    <t>對政府</t>
  </si>
  <si>
    <t>對國外</t>
  </si>
  <si>
    <t>對營業基金</t>
  </si>
  <si>
    <t>對非營業特種基金</t>
  </si>
  <si>
    <t>對民間企業</t>
  </si>
  <si>
    <t>住宅</t>
  </si>
  <si>
    <t>非住宅房屋</t>
  </si>
  <si>
    <t>營建工程</t>
  </si>
  <si>
    <t>運輸工具</t>
  </si>
  <si>
    <t>資訊軟體</t>
  </si>
  <si>
    <t>機械及其他設備</t>
  </si>
  <si>
    <t>土地改良</t>
  </si>
  <si>
    <t>總　　　計
　</t>
  </si>
  <si>
    <t>01一般公共事務
　</t>
  </si>
  <si>
    <t>02防衛
　</t>
  </si>
  <si>
    <t>03公共秩序與安全
　</t>
  </si>
  <si>
    <t>04教育
　</t>
  </si>
  <si>
    <t>05保健
　</t>
  </si>
  <si>
    <t>06社會安全與福利
　</t>
  </si>
  <si>
    <t>07住宅與社區服務
　</t>
  </si>
  <si>
    <t>08娛樂、文化與宗教
　</t>
  </si>
  <si>
    <t>09燃料與能源
　</t>
  </si>
  <si>
    <t>10農、林、漁、牧業
　</t>
  </si>
  <si>
    <t>11礦業、製造業及營造業
　</t>
  </si>
  <si>
    <t>12運輸及通信
　</t>
  </si>
  <si>
    <t>13其他經濟服務
　</t>
  </si>
  <si>
    <t>14環境保護
　</t>
  </si>
  <si>
    <t>15其他支出
　</t>
  </si>
  <si>
    <t>108總決算各表.xls#歲出按職能及經濟性綜合分類表!A1</t>
  </si>
  <si>
    <t xml:space="preserve">        </t>
  </si>
  <si>
    <t>單位：新臺幣元</t>
  </si>
  <si>
    <t>項                目</t>
  </si>
  <si>
    <t>普通基金(1)</t>
  </si>
  <si>
    <t>非營業特種基金(2)</t>
  </si>
  <si>
    <t>合計
(3)=(1)+(2)</t>
  </si>
  <si>
    <t xml:space="preserve">  </t>
  </si>
  <si>
    <t>    (九)公共債務表</t>
  </si>
  <si>
    <r>
      <t>一、1年以上公共債務未償餘額</t>
    </r>
  </si>
  <si>
    <r>
      <t>二</t>
    </r>
    <r>
      <rPr>
        <b/>
        <sz val="14"/>
        <rFont val="標楷體"/>
        <family val="4"/>
      </rPr>
      <t>、未滿1年公共債務未償餘額</t>
    </r>
  </si>
  <si>
    <t xml:space="preserve">   截至本年度債務未償餘額決算數</t>
  </si>
  <si>
    <t xml:space="preserve">   本年度付息決算數</t>
  </si>
  <si>
    <t>　  截至本年度實際舉借之債務未償餘額</t>
  </si>
  <si>
    <r>
      <t xml:space="preserve">            </t>
    </r>
    <r>
      <rPr>
        <sz val="12"/>
        <color indexed="8"/>
        <rFont val="標楷體"/>
        <family val="4"/>
      </rPr>
      <t>國內舉借數</t>
    </r>
  </si>
  <si>
    <r>
      <t xml:space="preserve">            </t>
    </r>
    <r>
      <rPr>
        <sz val="12"/>
        <color indexed="8"/>
        <rFont val="標楷體"/>
        <family val="4"/>
      </rPr>
      <t>國外舉借數</t>
    </r>
  </si>
  <si>
    <r>
      <t xml:space="preserve">        </t>
    </r>
    <r>
      <rPr>
        <sz val="12"/>
        <color indexed="8"/>
        <rFont val="標楷體"/>
        <family val="4"/>
      </rPr>
      <t>加：未舉借預算淨保留數</t>
    </r>
    <r>
      <rPr>
        <sz val="10"/>
        <color indexed="8"/>
        <rFont val="Times New Roman"/>
        <family val="1"/>
      </rPr>
      <t>(</t>
    </r>
    <r>
      <rPr>
        <sz val="10"/>
        <color indexed="8"/>
        <rFont val="標楷體"/>
        <family val="4"/>
      </rPr>
      <t>註二</t>
    </r>
    <r>
      <rPr>
        <sz val="10"/>
        <color indexed="8"/>
        <rFont val="Times New Roman"/>
        <family val="1"/>
      </rPr>
      <t>2)</t>
    </r>
  </si>
  <si>
    <t>　    截至本年度債務未償餘額決算數</t>
  </si>
  <si>
    <r>
      <t xml:space="preserve">    減：自償性債務</t>
    </r>
    <r>
      <rPr>
        <sz val="10"/>
        <color indexed="8"/>
        <rFont val="標楷體"/>
        <family val="4"/>
      </rPr>
      <t>(註二2)</t>
    </r>
  </si>
  <si>
    <t>    (八)代表會審議通過麥寮鄉公所總預算案(追加、減預算案)、</t>
  </si>
  <si>
    <t>麥寮鄉公所</t>
  </si>
  <si>
    <t>中華民國108年度</t>
  </si>
  <si>
    <t>決(審)議、附帶決議及注意事項</t>
  </si>
  <si>
    <t>辦理情形</t>
  </si>
  <si>
    <t>項次</t>
  </si>
  <si>
    <t>內容</t>
  </si>
  <si>
    <t>壹</t>
  </si>
  <si>
    <t xml:space="preserve"> 貳</t>
  </si>
  <si>
    <t>照原案三讀通過。</t>
  </si>
  <si>
    <t>107年度總決算審核報告</t>
  </si>
  <si>
    <t>依照法定預算執行。</t>
  </si>
  <si>
    <t>說明：本表請就本機關有關決議部分逐項填列。</t>
  </si>
  <si>
    <t>照原案通過。</t>
  </si>
  <si>
    <t>代表會審議通過麥寮鄉總預算案(含追加、減預算案)、總決算審核報告決議、附帶決議及注意事項辦理情形報告表</t>
  </si>
  <si>
    <t>108總決算各表.xls#代表會決議事項!A1</t>
  </si>
  <si>
    <t>108總決算各表.xls#公共債務表!A1</t>
  </si>
  <si>
    <t>借款名稱</t>
  </si>
  <si>
    <t>承貸單位</t>
  </si>
  <si>
    <t>期限</t>
  </si>
  <si>
    <t>本金</t>
  </si>
  <si>
    <t>結欠利息</t>
  </si>
  <si>
    <t>訂借日期</t>
  </si>
  <si>
    <t>清償日期</t>
  </si>
  <si>
    <t>借款額</t>
  </si>
  <si>
    <t>償還額</t>
  </si>
  <si>
    <t>結欠額</t>
  </si>
  <si>
    <t>已實現部分：</t>
  </si>
  <si>
    <t>小　計</t>
  </si>
  <si>
    <t>保留部分：</t>
  </si>
  <si>
    <r>
      <t>1</t>
    </r>
    <r>
      <rPr>
        <sz val="8"/>
        <rFont val="標楷體"/>
        <family val="4"/>
      </rPr>
      <t>08</t>
    </r>
    <r>
      <rPr>
        <sz val="8"/>
        <rFont val="標楷體"/>
        <family val="4"/>
      </rPr>
      <t>年度長期借款</t>
    </r>
  </si>
  <si>
    <t>無</t>
  </si>
  <si>
    <r>
      <t>1</t>
    </r>
    <r>
      <rPr>
        <sz val="8"/>
        <rFont val="標楷體"/>
        <family val="4"/>
      </rPr>
      <t>08</t>
    </r>
    <r>
      <rPr>
        <sz val="8"/>
        <rFont val="標楷體"/>
        <family val="4"/>
      </rPr>
      <t>年度保留賒借收入</t>
    </r>
  </si>
  <si>
    <t>借款期別</t>
  </si>
  <si>
    <t>利息</t>
  </si>
  <si>
    <t>借款天數</t>
  </si>
  <si>
    <t>簽　定
借款數</t>
  </si>
  <si>
    <t>償還數</t>
  </si>
  <si>
    <t>未償還數</t>
  </si>
  <si>
    <t>利　息
應付數</t>
  </si>
  <si>
    <t>利　息
償付數</t>
  </si>
  <si>
    <t>108總決算各表.xls#債款目錄!A1</t>
  </si>
  <si>
    <t>108總決算各表.xls#'應付債款明細表-短期'!A1</t>
  </si>
  <si>
    <t xml:space="preserve"> 財產</t>
  </si>
  <si>
    <t>用途別</t>
  </si>
  <si>
    <t>分類項目</t>
  </si>
  <si>
    <t>土    地</t>
  </si>
  <si>
    <t>土地改良物</t>
  </si>
  <si>
    <t>房屋建築及設備</t>
  </si>
  <si>
    <t>數量及價值</t>
  </si>
  <si>
    <t>筆數</t>
  </si>
  <si>
    <t>公頃</t>
  </si>
  <si>
    <t>價  值</t>
  </si>
  <si>
    <t>個數</t>
  </si>
  <si>
    <t>棟數或數量</t>
  </si>
  <si>
    <t>平方公尺</t>
  </si>
  <si>
    <t>一、公用財產</t>
  </si>
  <si>
    <t xml:space="preserve">  (一)公務用財產</t>
  </si>
  <si>
    <t xml:space="preserve">    鄉民代表會主管</t>
  </si>
  <si>
    <t xml:space="preserve">      鄉民代表會</t>
  </si>
  <si>
    <t xml:space="preserve">    鄉公所主管</t>
  </si>
  <si>
    <t xml:space="preserve">      鄉公所</t>
  </si>
  <si>
    <t xml:space="preserve">  (二)公共用財產</t>
  </si>
  <si>
    <t xml:space="preserve">      清潔隊</t>
  </si>
  <si>
    <t xml:space="preserve">      圖書館</t>
  </si>
  <si>
    <t xml:space="preserve">  (三)事業用財產</t>
  </si>
  <si>
    <t xml:space="preserve">      幼兒園</t>
  </si>
  <si>
    <t xml:space="preserve">      市場</t>
  </si>
  <si>
    <t>二、非公用財產</t>
  </si>
  <si>
    <t xml:space="preserve">  鄉公所主管</t>
  </si>
  <si>
    <t xml:space="preserve">    鄉公所</t>
  </si>
  <si>
    <t xml:space="preserve">    合    計</t>
  </si>
  <si>
    <t xml:space="preserve">目錄 </t>
  </si>
  <si>
    <t xml:space="preserve"> 12 月 31 日</t>
  </si>
  <si>
    <t>機械及設備</t>
  </si>
  <si>
    <t>交通及
運輸設備</t>
  </si>
  <si>
    <t>有價證券</t>
  </si>
  <si>
    <t>總值</t>
  </si>
  <si>
    <t>數量</t>
  </si>
  <si>
    <t>108總決算各表.xls#財産目錄!A1</t>
  </si>
  <si>
    <t>中華民國 108 年</t>
  </si>
  <si>
    <t>創立時政府原始捐助基金金額占創立基金總額比率</t>
  </si>
  <si>
    <t>第 69頁至第 96頁</t>
  </si>
  <si>
    <t>第 97頁至第100頁</t>
  </si>
  <si>
    <t>第101頁至第101頁</t>
  </si>
  <si>
    <t>第102頁至第103頁</t>
  </si>
  <si>
    <t>第104頁至第105頁</t>
  </si>
  <si>
    <t>第106頁至第107頁</t>
  </si>
  <si>
    <t>第108頁至第109頁</t>
  </si>
  <si>
    <t>第110頁至第110頁</t>
  </si>
  <si>
    <t>第111頁至第111頁</t>
  </si>
  <si>
    <t>第112頁至第112頁</t>
  </si>
  <si>
    <t>第113頁至第113頁</t>
  </si>
  <si>
    <t>第114頁至第114頁</t>
  </si>
  <si>
    <t>第115頁至第115頁</t>
  </si>
  <si>
    <t>第116頁至第116頁</t>
  </si>
  <si>
    <t>第117頁至第118頁</t>
  </si>
  <si>
    <t>最近二年度收支
及營運結果</t>
  </si>
  <si>
    <t>目的事業主管機關對捐助之效益評估</t>
  </si>
  <si>
    <t>期末基金總額</t>
  </si>
  <si>
    <t>創立基金總額</t>
  </si>
  <si>
    <t>累計捐助</t>
  </si>
  <si>
    <t>原始捐助</t>
  </si>
  <si>
    <t>本年度</t>
  </si>
  <si>
    <t>上年度</t>
  </si>
  <si>
    <t>捐助金額</t>
  </si>
  <si>
    <t>委辦金額</t>
  </si>
  <si>
    <t>合計</t>
  </si>
  <si>
    <t>占年度收入比率</t>
  </si>
  <si>
    <t>收入</t>
  </si>
  <si>
    <t>支出</t>
  </si>
  <si>
    <t>餘絀</t>
  </si>
  <si>
    <t>備註:</t>
  </si>
  <si>
    <t>雲林縣麥寮鄉公所對各部門捐助財團法人之效益評估表</t>
  </si>
  <si>
    <t>108總決算各表.xls#對各部門捐助財團法人之效益評估表!A1</t>
  </si>
  <si>
    <t>　　　水利工程</t>
  </si>
  <si>
    <t>　交通支出</t>
  </si>
  <si>
    <t>18.32%</t>
  </si>
  <si>
    <t>　　　道路橋梁工程</t>
  </si>
  <si>
    <t>4.76%</t>
  </si>
  <si>
    <t>　　　公園與路燈設備</t>
  </si>
  <si>
    <t>　社區發展支出</t>
  </si>
  <si>
    <t>3.56%</t>
  </si>
  <si>
    <t>7.09%</t>
  </si>
  <si>
    <t>9.23%</t>
  </si>
  <si>
    <t>　　　殯葬業務</t>
  </si>
  <si>
    <t>12.39%</t>
  </si>
  <si>
    <t>　文化支出</t>
  </si>
  <si>
    <t>4.19%</t>
  </si>
  <si>
    <t>11.00%</t>
  </si>
  <si>
    <t>　　　體育活動</t>
  </si>
  <si>
    <t>3.55%</t>
  </si>
  <si>
    <t>2.04%</t>
  </si>
  <si>
    <t>　　　農產推廣</t>
  </si>
  <si>
    <t>0.25%</t>
  </si>
  <si>
    <t>　　　林產推廣</t>
  </si>
  <si>
    <t>8.71%</t>
  </si>
  <si>
    <t>　　　水利業務</t>
  </si>
  <si>
    <t>1.35%</t>
  </si>
  <si>
    <t>　福利服務支出</t>
  </si>
  <si>
    <t>2.99%</t>
  </si>
  <si>
    <t>　　　勞資關係與福利</t>
  </si>
  <si>
    <t>35.92%</t>
  </si>
  <si>
    <t>　　　社區發展</t>
  </si>
  <si>
    <t>　行政支出</t>
  </si>
  <si>
    <t>0.46%</t>
  </si>
  <si>
    <t>3.13%</t>
  </si>
  <si>
    <t>31.00%</t>
  </si>
  <si>
    <t>21.02%</t>
  </si>
  <si>
    <t>1.79%</t>
  </si>
  <si>
    <t>3.22%</t>
  </si>
  <si>
    <t>3.05%</t>
  </si>
  <si>
    <t>　　　行政管理</t>
  </si>
  <si>
    <t>6.92%</t>
  </si>
  <si>
    <t>　　　研考業務</t>
  </si>
  <si>
    <t>2.46%</t>
  </si>
  <si>
    <t>　　　廳舍管理</t>
  </si>
  <si>
    <t>6.80%</t>
  </si>
  <si>
    <t>　　　車輛管理</t>
  </si>
  <si>
    <t>41.84%</t>
  </si>
  <si>
    <t>　　　文書檔案管理</t>
  </si>
  <si>
    <t>7.65%</t>
  </si>
  <si>
    <t>　　主計業務</t>
  </si>
  <si>
    <t>24.65%</t>
  </si>
  <si>
    <t>　　　主計行政</t>
  </si>
  <si>
    <t>　　人事業務</t>
  </si>
  <si>
    <t>12.28%</t>
  </si>
  <si>
    <t>　　　人事管理</t>
  </si>
  <si>
    <t>　　政風業務</t>
  </si>
  <si>
    <t>8.40%</t>
  </si>
  <si>
    <t>　　　政風業務</t>
  </si>
  <si>
    <t>15.22%</t>
  </si>
  <si>
    <t>15.29%</t>
  </si>
  <si>
    <t>　　　自治業務</t>
  </si>
  <si>
    <t>20.62%</t>
  </si>
  <si>
    <t>　　　村里業務</t>
  </si>
  <si>
    <t>8.11%</t>
  </si>
  <si>
    <t>　　　調解業務</t>
  </si>
  <si>
    <t>13.79%</t>
  </si>
  <si>
    <t>　　　民防及消防管理</t>
  </si>
  <si>
    <t>19.36%</t>
  </si>
  <si>
    <t>15.60%</t>
  </si>
  <si>
    <t>　　役政業務</t>
  </si>
  <si>
    <t>10.06%</t>
  </si>
  <si>
    <t>　　　兵役徵集業務</t>
  </si>
  <si>
    <t>　　地政業務</t>
  </si>
  <si>
    <t>48.15%</t>
  </si>
  <si>
    <t>　　　地政業務</t>
  </si>
  <si>
    <t>　財務支出</t>
  </si>
  <si>
    <t>20.82%</t>
  </si>
  <si>
    <t>　　財政及公產業務</t>
  </si>
  <si>
    <t>　　　稅務行政及公庫出納管理</t>
  </si>
  <si>
    <t>　立法支出</t>
  </si>
  <si>
    <t>8.92%</t>
  </si>
  <si>
    <t>14.03%</t>
  </si>
  <si>
    <t>　　議事業務</t>
  </si>
  <si>
    <t>4.62%</t>
  </si>
  <si>
    <t>　　　業務管理</t>
  </si>
  <si>
    <t>　教育支出</t>
  </si>
  <si>
    <t>9.58%</t>
  </si>
  <si>
    <t>9.03%</t>
  </si>
  <si>
    <t>　　　幼兒管理</t>
  </si>
  <si>
    <t>　　教育管理與輔導業務</t>
  </si>
  <si>
    <t>10.16%</t>
  </si>
  <si>
    <t>　　　國民教育</t>
  </si>
  <si>
    <t>49.09%</t>
  </si>
  <si>
    <t>61.60%</t>
  </si>
  <si>
    <t>71.50%</t>
  </si>
  <si>
    <t>　　　游泳池業務</t>
  </si>
  <si>
    <t>51.48%</t>
  </si>
  <si>
    <t>23.78%</t>
  </si>
  <si>
    <t>23.83%</t>
  </si>
  <si>
    <t>21.81%</t>
  </si>
  <si>
    <t>23.35%</t>
  </si>
  <si>
    <t>9.54%</t>
  </si>
  <si>
    <t>　　　畜產推廣</t>
  </si>
  <si>
    <t>8.69%</t>
  </si>
  <si>
    <t>27.54%</t>
  </si>
  <si>
    <t>　工業支出</t>
  </si>
  <si>
    <t>50.99%</t>
  </si>
  <si>
    <t>　　　建築管理及都市計畫</t>
  </si>
  <si>
    <t>18.28%</t>
  </si>
  <si>
    <t>　　工商業與度量衡管理</t>
  </si>
  <si>
    <t>76.18%</t>
  </si>
  <si>
    <t>　　　工商管理</t>
  </si>
  <si>
    <t>18.33%</t>
  </si>
  <si>
    <t>　　觀光與公用事業管理</t>
  </si>
  <si>
    <t>5.49%</t>
  </si>
  <si>
    <t>　　　觀光事業行政</t>
  </si>
  <si>
    <t>　　市場管理</t>
  </si>
  <si>
    <t>18.57%</t>
  </si>
  <si>
    <t>　　　市場管理</t>
  </si>
  <si>
    <t>　社會救助支出</t>
  </si>
  <si>
    <t>10.13%</t>
  </si>
  <si>
    <t>　　社會救濟</t>
  </si>
  <si>
    <t>　　　社會救濟</t>
  </si>
  <si>
    <t>7.31%</t>
  </si>
  <si>
    <t>6.91%</t>
  </si>
  <si>
    <t>　　　社會行政</t>
  </si>
  <si>
    <t>7.95%</t>
  </si>
  <si>
    <t>20.55%</t>
  </si>
  <si>
    <t>　環境保護支出</t>
  </si>
  <si>
    <t>11.90%</t>
  </si>
  <si>
    <t>7.15%</t>
  </si>
  <si>
    <t>14.76%</t>
  </si>
  <si>
    <t>　　　環保業務</t>
  </si>
  <si>
    <t>22.11%</t>
  </si>
  <si>
    <t>　　　衛生業務</t>
  </si>
  <si>
    <t>7.39%</t>
  </si>
  <si>
    <t>　其他支出</t>
  </si>
  <si>
    <t>　　　災害準備金</t>
  </si>
  <si>
    <t>7.21%</t>
  </si>
  <si>
    <t>5.05%</t>
  </si>
  <si>
    <t>5.74%</t>
  </si>
  <si>
    <t>0.23%</t>
  </si>
  <si>
    <t>　　　圖書館設備</t>
  </si>
  <si>
    <t>2.64%</t>
  </si>
  <si>
    <t>3.19%</t>
  </si>
  <si>
    <t>0.33%</t>
  </si>
  <si>
    <t>6.63%</t>
  </si>
  <si>
    <t>　　　道路橋樑工程</t>
  </si>
  <si>
    <t>31.26%</t>
  </si>
  <si>
    <t>6.74%</t>
  </si>
  <si>
    <t>108總決算各表.xls#'歲出賸餘數（或減免、註銷數）分析表'!A1</t>
  </si>
  <si>
    <t>補助
機關</t>
  </si>
  <si>
    <t>計畫
項目</t>
  </si>
  <si>
    <t>辦理機關
名稱</t>
  </si>
  <si>
    <t>補助金額</t>
  </si>
  <si>
    <t>累計執行數</t>
  </si>
  <si>
    <t>待執行數
(3)</t>
  </si>
  <si>
    <t>補助餘數
(4)=(1)-(2)-(3)</t>
  </si>
  <si>
    <t>核定數
(1)</t>
  </si>
  <si>
    <t>累計撥
入　數</t>
  </si>
  <si>
    <t>合計
(2)</t>
  </si>
  <si>
    <t>108總決算各表.xls#中央補助款代收代付明細表!A1</t>
  </si>
  <si>
    <t>　B12</t>
  </si>
  <si>
    <t>　C07</t>
  </si>
  <si>
    <t>　C01</t>
  </si>
  <si>
    <t>　B09</t>
  </si>
  <si>
    <t>　A12</t>
  </si>
  <si>
    <t>　B14</t>
  </si>
  <si>
    <t>　A01</t>
  </si>
  <si>
    <t>76.60%</t>
  </si>
  <si>
    <t>86.93%</t>
  </si>
  <si>
    <t>　　道路橋樑工程</t>
  </si>
  <si>
    <t>67.31%</t>
  </si>
  <si>
    <t>83.47%</t>
  </si>
  <si>
    <t>41.82%</t>
  </si>
  <si>
    <t>985.18%</t>
  </si>
  <si>
    <t>　其他準備金</t>
  </si>
  <si>
    <t>　　災害準備金</t>
  </si>
  <si>
    <t>中 華 民 國 108 年 度</t>
  </si>
  <si>
    <t>（108年 1 月 1 日至 108年 12 月 31 日）</t>
  </si>
  <si>
    <t>雲林縣麥寮鄉公所  編</t>
  </si>
  <si>
    <t> </t>
  </si>
  <si>
    <t>四、整體資產負債表</t>
  </si>
  <si>
    <t>五、其他附表</t>
  </si>
  <si>
    <t>    (二)平衡表各科目明細表</t>
  </si>
  <si>
    <t>    (一)歲入歲出簡明比較分析表</t>
  </si>
  <si>
    <t>    (二)歲入歲出性質及餘絀簡明比較分析表</t>
  </si>
  <si>
    <t>    (四)歲入來源別決算表</t>
  </si>
  <si>
    <t>    (五)歲出政事別決算表</t>
  </si>
  <si>
    <t>    (六)融資調度決算表</t>
  </si>
  <si>
    <t>    (七)累計餘絀計算表</t>
  </si>
  <si>
    <t>    (八)以前年度歲入來源別轉入數決算表</t>
  </si>
  <si>
    <t>    (一)現金出納表</t>
  </si>
  <si>
    <t>    (三)資本資產表科目明細表－長期投資</t>
  </si>
  <si>
    <t>    (四)資本資產表科目明細表－固定、遞延、無形、其他資本資產</t>
  </si>
  <si>
    <t>    (五)長期負債表科目明細表</t>
  </si>
  <si>
    <t>    (六)收入支出彙計表</t>
  </si>
  <si>
    <t>    (七)歷年度決算數比較表</t>
  </si>
  <si>
    <t>    (十)歲入餘絀數(或減免、註銷數)分析表</t>
  </si>
  <si>
    <t>    (十一)歲出保留分析表</t>
  </si>
  <si>
    <t>    (十二)歲出賸餘數（或減免、註銷數）分析表</t>
  </si>
  <si>
    <t>    (一)歲出人事費支出彙總表</t>
  </si>
  <si>
    <t>    (二)歲出資本支出分析表</t>
  </si>
  <si>
    <t>    (三)補助及捐助經費彙總表</t>
  </si>
  <si>
    <t>    (五)中央補助款代收代付明細表</t>
  </si>
  <si>
    <t>    (六)因擔保、保證或契約可能造成未來會計年度支出明細表</t>
  </si>
  <si>
    <t>    (七)對各部門捐助財團法人之效益評估表</t>
  </si>
  <si>
    <t>    (十)債款目錄</t>
  </si>
  <si>
    <t>    (十一)應付債款明細表－短期借款部份</t>
  </si>
  <si>
    <t>    (十二)財産目錄</t>
  </si>
  <si>
    <t xml:space="preserve">        總決算報告決議、附帶決議及注意事項辦理情形報告表</t>
  </si>
  <si>
    <t>項 目</t>
  </si>
  <si>
    <t>預算數
(1)</t>
  </si>
  <si>
    <t>決算數
(2)</t>
  </si>
  <si>
    <t>比較增減數
(3)=(2)-(1)</t>
  </si>
  <si>
    <t>百分比</t>
  </si>
  <si>
    <t>增減(%)
(4)=(3)/(1)</t>
  </si>
  <si>
    <t>占決算
總額(%)</t>
  </si>
  <si>
    <t>一、歲入合計
　</t>
  </si>
  <si>
    <t>　01.稅課收入
　</t>
  </si>
  <si>
    <t>　03.罰款及賠償收入
　</t>
  </si>
  <si>
    <t>　04.規費收入
　</t>
  </si>
  <si>
    <t>　06.財產收入
　</t>
  </si>
  <si>
    <t>　08.補助及協助收入
　</t>
  </si>
  <si>
    <t>　09.捐獻及贈與收入
　</t>
  </si>
  <si>
    <t>　11.其他收入
　</t>
  </si>
  <si>
    <t>二、歲出合計
　</t>
  </si>
  <si>
    <t>　01.一般政務支出
　</t>
  </si>
  <si>
    <t>　02.教育科學文化支出
　</t>
  </si>
  <si>
    <t>　03.經濟發展支出
　</t>
  </si>
  <si>
    <t>　04.社會福利支出
　</t>
  </si>
  <si>
    <t>　05.社區發展及環境保護支出
　</t>
  </si>
  <si>
    <t>　06.退休撫卹支出
　</t>
  </si>
  <si>
    <t>　08.補助及其他支出
　</t>
  </si>
  <si>
    <t>麥寮鄉新吉社區活動中心二樓及屋頂突出物增建工程271,435元; 保留原因：1.本案於106年11月9日訂立工程契約，目前已驗收完成，使用執照送縣府審核中，未及於108年完工，故申請保留。本案已完工，惟涉及無障礙設施尚未順利取得使照，俟取得使照後即可辦理撥款。</t>
  </si>
  <si>
    <t>麥寮鄉金木園區二期工程委託設計監造費800,000元; 保留原因：本案於108年4月24日訂立工程契約，目前已報竣工，未及於108年底完成工程及委設驗收，故申請保留。本案現已辦理委設驗收，俟結束後即可撥款。</t>
  </si>
  <si>
    <t>麥寮鄉雷厝村集會所新建工程10,000,000元; 保留原因：1.本案用地已取得，現正辦理初步委託設計程序，已於108年9月17日訂約，但因尚未完成細部設計預算書，工程未及於108年底前發生權責，故申請專案保留。2.遵循縣府意見，工程名稱由「麥寮悠活集會所新建工程」變更為「麥寮鄉雷厝村集會所新建工程」。本案已進入細部設計階段，俟取得建照後即可辦理部分款項撥款。</t>
  </si>
  <si>
    <t>麥寮鄉中興社區活動中心新建工程10,000,000元; 保留原因：1.目前辦理變更編定(縣府送審中)，且委託設計監造已於108年11月19日訂約，但因尚未完成細部設計預算書，工程未及於108年底前發生權責，故申請專案保留。2.工程名稱由「許厝寮活動中心新建工程」變更為「麥寮鄉中興社區活動中心新建工程」。本案已進入細部設計階段，俟取得建照後即可辦理部分款項撥款。</t>
  </si>
  <si>
    <t>麥寮鄉施厝西施聯合活動中心增建工程20,981,619元; 保留原因：本案於107年11月15日訂立工程契約，未及於108年完工，故申請保留。本工程案預定於109年7月竣工，俟驗收後即可撥款。</t>
  </si>
  <si>
    <t>後安兒童館新建工程978,972元; 保留原因：1.本案於107年2月22日訂立工程契約，未及於108年完工，故申請保留。2.本案107年10月1日第一次變更設計，增加工程金額新台幣978,972元，全額保留。本工程預定於109年3月底竣工，俟驗收後即可撥款。</t>
  </si>
  <si>
    <t>西施社區排水暨休閒設施改善工程委託設計監造90,443元; 保留原因：本案於108年6月18日訂立工程契約，未及於108年底完成工程驗收，故申請保留。本案已進入委設驗收階段，俟呈核無誤後即可撥款。</t>
  </si>
  <si>
    <t>內政部營建署　</t>
  </si>
  <si>
    <t>流域綜合治理計畫-雨水下水道
（麥寮鄉都市計畫地區D幹線下水道排水改善工程）</t>
  </si>
  <si>
    <t>雲林縣麥寮鄉公所</t>
  </si>
  <si>
    <t>提升道路品質計畫
（雲林縣麥寮鄉橋頭國小周邊提升市區道路品質及人行空間改善工程）</t>
  </si>
  <si>
    <t>提升道路品質計畫
（雲林縣麥寮市區城鄉公園周邊人行步道改善工程）</t>
  </si>
  <si>
    <t>提升道路品質計畫
（麥寮鄉橋頭村泰安宮廟前廣場暨文化生活圈道路串聯與改善工程）</t>
  </si>
  <si>
    <t>提升道路品質計畫
（麥寮鄉崙後村開元宮、雷厝及新吉村新吉大道人行環境改善工程）</t>
  </si>
  <si>
    <t>麥寮鄉台灣生菜村道路景觀暨環境綠美化工程</t>
  </si>
  <si>
    <t>雲林縣麥寮鄉麥豐村、麥津村道路及環境改善工程</t>
  </si>
  <si>
    <t>麥寮鄉許厝寮漁民活動中心拆除工程委託規劃設計監造79,000元; 保留原因：1.本案於108年11/15訂立委設契約，目前為細部設計階段，未及於108年底移辦工程發包，故申請保留委設費用。
本案已準備上網發包，俟拆除工程預定於109年8月施作，俟拆除完畢後即可撥款。</t>
  </si>
  <si>
    <t>楊厝社區周圍綠美化費用97,000元; 保留原因：本案於108年12月12日申請，廠商未及於108年底完成施工驗收，故申請保留。本案已完工並於109年2月26日撥款完畢。</t>
  </si>
  <si>
    <t>108年度雲林縣麥寮鄉公所社區營造三期及村落文化發展計畫157,000元; 保留原因：縣府補助款共計30萬元，第一期已核銷143000元，第二期補助款15萬元尚未核撥，故申請保留。現正收集彙整各項核銷資料，俟完成補件後即可撥款。</t>
  </si>
  <si>
    <t>麥寮鄉體適能中心內部裝修工程26,000,000元; 保留原因：1本案現正辦理初步委託設計程序，已於108年4月24日訂約，但尚未成立細部設計預算書，工程未及於108年底前發包，故申請保留。本案進行至細部設計階段，俟成立預算書後即可上網發包招標。</t>
  </si>
  <si>
    <t>興華幸福公園繪本館內部裝修工程委託規劃設計監造1,100,000元; 保留原因：1本案因第一期工程進度延宕，室內裝修工程未及於108年底前上網招標，故申請專案保留。本案已撰寫招標文件，預定於109年8月底前成立預算書即可部分撥款。</t>
  </si>
  <si>
    <t xml:space="preserve">金木園區二期工程8,051,851元; 保留原因：本案於108年4月24日訂立工程契約，目前已報竣工，未及於108年底完成工程驗收，故申請保留。本案已進入委設驗收階段，俟呈核完畢即可撥款。
</t>
  </si>
  <si>
    <t>麥寮鄉室內體適能中心內部裝修工程委託設計監造1,776,640元; 保留原因：1本案現正辦理初步委託設計程序，已於108年4月24日訂約，但尚未成立細部設計預算書，工程未及於108年底前辦理發包，故申請保留。本案進行至細部設計階段，預定於109年4月底前即可成立預算書並部分撥款。</t>
  </si>
  <si>
    <t>麥寮鄉體適能中心第一次變更設計追加費用3,984,696元; 保留原因：1.本案於106年12月14日訂立工程契約，108年10月14日辦理第一次變更設計並追加預算，未及於108年底完成工程驗收，故申請保留。本案已進入驗收階段，俟取得使用執照後即可撥款。</t>
  </si>
  <si>
    <t>興華幸福公園繪本館工程第一次變更設計追加費用1,435,415元; 保留原因：1.本案於106年12月12日訂立工程契約，108年6月27日辦理第一次變更設計並追加預算，未及於108年底完成工程驗收，故申請保留。本案已撰寫招標文件，預定於109年8月底前成立預算書即可部分撥款。</t>
  </si>
  <si>
    <t>後安兒童館第二次變更設計追加費用817,600元; 保留原因：1本案於107年2月22日訂立工程契約，108年7月10日辦理第二次變更設計並追加預算，未及於108年底完成工程驗收，故申請保留。本案預計於109年3月底竣工，俟驗收完畢後即可撥款。</t>
  </si>
  <si>
    <t>霄仁生活館及楊厝幸福食堂第二次變更設計追加費用1,319,158元; 保留原因：1.本案於107年2月22日訂立工程契約，108年7月10日辦理第二次變更設計並追加預算，未及於108年底完成工程驗收，故申請保留。本案預計於109年3月底竣工，俟驗收完畢後即可撥款。</t>
  </si>
  <si>
    <t>施厝西施聯合活動中心增建第一次變更設計追加費用3,436,138元; 保留原因：1.本案於107年11月15日訂立工程契約，108年10月17日辦理第一次變更設計並追加預算，未及於108年底完成工程驗收，故申請保留。本案預計於109年7月竣工，俟驗收完畢後即可撥款。</t>
  </si>
  <si>
    <t>後安兒童館室內裝修工程委託規劃設計監造1,340,000元; 保留原因：1本案因第一期工程進度延宕，故室內裝修工程未及於108年底前上網招標，故申請專案保留。本案已撰寫招標文件，預定於109年8月底前成立預算書即可部分撥款。</t>
  </si>
  <si>
    <t>霄仁生活館及楊厝幸福食堂室內裝修工程委託規劃設計監造1,220,000元; 保留原因：1本案因第一期工程進度延宕，室內裝修工程未及於108年底前上網招標，故申請專案保留。本案已撰寫招標文件，預定於109年8月底前成立預算書即可部分撥款。</t>
  </si>
  <si>
    <t>麥寮鄉室內體適能中心運動設施設備4,000,000元; 保留原因：1本案現正辦理初步委託設計程序，工程未及於108年底前完工，預計於完工後辦理設備之採購，故申請專案保留。本案進入室內裝修室內設計階段，俟進入完工程序後辦理設備採購。</t>
  </si>
  <si>
    <t>麥寮鄉文化大樓內部裝修工程委託設計及監造技術服務費用1,000,000元; 保留原因：麥寮鄉文化大樓內部裝修工程因尚未完成決算書請款，需保留至下年度付款。改善措施：本款項已於109年2月26日核准撥付第3期(尾款)款項。</t>
  </si>
  <si>
    <t>10</t>
  </si>
  <si>
    <t>撙節支出。</t>
  </si>
  <si>
    <t>申請補助案件較少，如體育i計畫聯誼賽預算編列300萬，惟聯誼賽需五隊以上始得申請，108年無申請案件。</t>
  </si>
  <si>
    <t>編列員工因公受傷、殘障或死亡者，發給慰問金100萬元，108年度無人使用仍須編列，並依實際需要辦理。</t>
  </si>
  <si>
    <t>三、歲入歲出餘絀
　</t>
  </si>
  <si>
    <t>項目</t>
  </si>
  <si>
    <t>本年度決算數</t>
  </si>
  <si>
    <t>上年度決算數</t>
  </si>
  <si>
    <t>前年度決算數</t>
  </si>
  <si>
    <t>金額</t>
  </si>
  <si>
    <t>%</t>
  </si>
  <si>
    <t>一、經常門：</t>
  </si>
  <si>
    <t>　(一)歲入</t>
  </si>
  <si>
    <t>　　1.直接稅收入</t>
  </si>
  <si>
    <t>　　2.間接稅收入</t>
  </si>
  <si>
    <t>　　3.賦稅外收入</t>
  </si>
  <si>
    <t>　(二)歲出</t>
  </si>
  <si>
    <t>　　1.一般經常支出</t>
  </si>
  <si>
    <t>　　2.債務利息及事務支出</t>
  </si>
  <si>
    <t>　(三)經常門餘絀</t>
  </si>
  <si>
    <t>二、資本門：</t>
  </si>
  <si>
    <t>　　1.減少資產</t>
  </si>
  <si>
    <t>　　2.收回投資</t>
  </si>
  <si>
    <t>　　1.增置或擴充改良資產</t>
  </si>
  <si>
    <t>　　2.增加投資</t>
  </si>
  <si>
    <t>　(三)資本門餘絀</t>
  </si>
  <si>
    <t>三、歲入歲出餘絀</t>
  </si>
  <si>
    <t>    (三)收支簡明比較分析表</t>
  </si>
  <si>
    <t>單位：新臺幣元</t>
  </si>
  <si>
    <t>備註</t>
  </si>
  <si>
    <t>一、收入合計</t>
  </si>
  <si>
    <t xml:space="preserve"> (一)歲入</t>
  </si>
  <si>
    <t xml:space="preserve"> (二)債務之舉借</t>
  </si>
  <si>
    <t xml:space="preserve"> (三)預計移用以前年度歲</t>
  </si>
  <si>
    <t xml:space="preserve">     計賸餘調節因應數</t>
  </si>
  <si>
    <t>二、支出合計</t>
  </si>
  <si>
    <t xml:space="preserve"> (一)歲出</t>
  </si>
  <si>
    <t xml:space="preserve"> (二)債務之償還</t>
  </si>
  <si>
    <t>三、收支餘絀數</t>
  </si>
  <si>
    <t/>
  </si>
  <si>
    <t>雲林縣麥</t>
  </si>
  <si>
    <t>寮鄉總決算</t>
  </si>
  <si>
    <t>歲入來源</t>
  </si>
  <si>
    <t>別決算表</t>
  </si>
  <si>
    <t>經常門</t>
  </si>
  <si>
    <t xml:space="preserve">中華民國 </t>
  </si>
  <si>
    <t>108年度</t>
  </si>
  <si>
    <t>單位:新臺幣元</t>
  </si>
  <si>
    <t>科目</t>
  </si>
  <si>
    <t>預算數</t>
  </si>
  <si>
    <t>決算數</t>
  </si>
  <si>
    <t>比　較
增減數</t>
  </si>
  <si>
    <t>說  明</t>
  </si>
  <si>
    <t>款</t>
  </si>
  <si>
    <t>項</t>
  </si>
  <si>
    <t>目</t>
  </si>
  <si>
    <t>節</t>
  </si>
  <si>
    <t>名稱及編號</t>
  </si>
  <si>
    <t>原預算數</t>
  </si>
  <si>
    <t>預　算
增減數</t>
  </si>
  <si>
    <t>合　計</t>
  </si>
  <si>
    <t>實現數</t>
  </si>
  <si>
    <t>應收數</t>
  </si>
  <si>
    <t>保留數</t>
  </si>
  <si>
    <t>01</t>
  </si>
  <si>
    <t>01130000000
稅課收入
　</t>
  </si>
  <si>
    <t>-</t>
  </si>
  <si>
    <t>　01130010000
　麥寮鄉公所
　</t>
  </si>
  <si>
    <t>　　01130010100
　　土地稅
　</t>
  </si>
  <si>
    <t>　　　01130010101
　　　地價稅
　</t>
  </si>
  <si>
    <t>02</t>
  </si>
  <si>
    <t>　　01130010200
　　房屋稅
　</t>
  </si>
  <si>
    <t>　　　01130010201
　　　房屋稅
　</t>
  </si>
  <si>
    <t>03</t>
  </si>
  <si>
    <t>　　01130010400
　　契稅
　</t>
  </si>
  <si>
    <t>　　　01130010401
　　　契稅
　</t>
  </si>
  <si>
    <t>04</t>
  </si>
  <si>
    <t>　　01130010600
　　娛樂稅
　</t>
  </si>
  <si>
    <t>　　　01130010601
　　　娛樂稅
　</t>
  </si>
  <si>
    <t>05</t>
  </si>
  <si>
    <t>　　01130010700
　　遺產及贈與稅
　</t>
  </si>
  <si>
    <t>　　　01130010701
　　　遺產稅
　</t>
  </si>
  <si>
    <t>　　　01130010702
　　　贈與稅
　</t>
  </si>
  <si>
    <t>06</t>
  </si>
  <si>
    <t>　　01130010900
　　統籌分配稅
　</t>
  </si>
  <si>
    <t>　　　01130010901
　　　普通統籌
　</t>
  </si>
  <si>
    <t>03130000000
罰款及賠償收入
　</t>
  </si>
  <si>
    <t>　03130010000
　麥寮鄉公所
　</t>
  </si>
  <si>
    <t>　　03130010100
　　罰金罰鍰及怠金
　</t>
  </si>
  <si>
    <t>　　　03130010101
　　　罰金罰鍰
　</t>
  </si>
  <si>
    <t>　　03130010200
　　沒入及沒收財物
　</t>
  </si>
  <si>
    <t>　　　03130010201
　　　沒入金
　</t>
  </si>
  <si>
    <t>　　03130010300
　　賠償收入
　</t>
  </si>
  <si>
    <t>　　　03130010301
　　　一般賠償收入
　</t>
  </si>
  <si>
    <t>04130000000
規費收入
　</t>
  </si>
  <si>
    <t>　04130010000
　麥寮鄉公所
　</t>
  </si>
  <si>
    <t>　　04130010100
　　行政規費收入
　</t>
  </si>
  <si>
    <t>　　　04130010101
　　　審查費
　</t>
  </si>
  <si>
    <t>　　　04130010102
　　　證照費
　</t>
  </si>
  <si>
    <t>　　　04130010103
　　　登記費
　</t>
  </si>
  <si>
    <t>　　　04130010105
　　　許可費
　</t>
  </si>
  <si>
    <t>　　04130010200
　　使用規費收入
　</t>
  </si>
  <si>
    <t>　　　04130010213
　　　場地設施使用費
　</t>
  </si>
  <si>
    <t>06130000000
財產收入
　</t>
  </si>
  <si>
    <t>　06130010000
　麥寮鄉公所
　</t>
  </si>
  <si>
    <t>　　06130010100
　　財產孳息
　</t>
  </si>
  <si>
    <t>　　　06130010101
　　　利息收入
　</t>
  </si>
  <si>
    <t>　　　06130010102
　　　租金收入
　</t>
  </si>
  <si>
    <t>　　06130010500
　　廢舊物資售價
　</t>
  </si>
  <si>
    <t>　　　06130010501
　　　廢舊物資售價
　</t>
  </si>
  <si>
    <t>08130000000
補助及協助收入
　</t>
  </si>
  <si>
    <t>　08130010000
　麥寮鄉公所
　</t>
  </si>
  <si>
    <t>　　08130010100
　　上級政府補助收入
　</t>
  </si>
  <si>
    <t>　　　08130010101
　　　一般性補助收入
　</t>
  </si>
  <si>
    <t>　　　08130010102
　　　計畫型補助收入
　</t>
  </si>
  <si>
    <t>09130000000
捐獻及贈與收入
　</t>
  </si>
  <si>
    <t>　09130010000
　麥寮鄉公所
　</t>
  </si>
  <si>
    <t>　　09130010100
　　捐獻收入
　</t>
  </si>
  <si>
    <t>　　　09130010101
　　　一般捐獻
　</t>
  </si>
  <si>
    <t>07</t>
  </si>
  <si>
    <t>11130000000
其他收入
　</t>
  </si>
  <si>
    <t>　11130010000
　麥寮鄉公所
　</t>
  </si>
  <si>
    <t>　　11130010200
　　雜項收入
　</t>
  </si>
  <si>
    <t>　　　11130010201
　　　收回以前年度歲出
　</t>
  </si>
  <si>
    <t>　　　11130010204
　　　廢棄物清理費
　</t>
  </si>
  <si>
    <t>　　　11130010210
　　　其他雜項收入
　</t>
  </si>
  <si>
    <t>108總決算各表.xls#歲入歲出簡明比較分析表!A1</t>
  </si>
  <si>
    <t>108總決算各表.xls#歲入歲出性質及餘絀簡明比較分析表!A1</t>
  </si>
  <si>
    <t>108總決算各表.xls#收支簡明比較分析表!A1</t>
  </si>
  <si>
    <t>108總決算各表.xls#歲入來源別決算表!A1</t>
  </si>
  <si>
    <t>比較增減數</t>
  </si>
  <si>
    <t>說明</t>
  </si>
  <si>
    <t>預算增減數</t>
  </si>
  <si>
    <t>合計</t>
  </si>
  <si>
    <t>一、債務之舉借
　</t>
  </si>
  <si>
    <t>三、債務之償還
　</t>
  </si>
  <si>
    <t>108總決算各表.xls#融資調度決算表!A1</t>
  </si>
  <si>
    <t>以前年度歲入來</t>
  </si>
  <si>
    <t>源別轉入數決算表</t>
  </si>
  <si>
    <t>中華民國</t>
  </si>
  <si>
    <t>年度別</t>
  </si>
  <si>
    <t>以前年度轉入數</t>
  </si>
  <si>
    <t>本年度減免(註銷)數</t>
  </si>
  <si>
    <t>本年度實現數</t>
  </si>
  <si>
    <t>本年度調整數</t>
  </si>
  <si>
    <t>本年度未結清數</t>
  </si>
  <si>
    <t>名稱</t>
  </si>
  <si>
    <t>　　　　經資門總計</t>
  </si>
  <si>
    <t>　　　　經常門合計</t>
  </si>
  <si>
    <t>106</t>
  </si>
  <si>
    <t>106年度小計</t>
  </si>
  <si>
    <t>09</t>
  </si>
  <si>
    <t>捐獻及贈與收入</t>
  </si>
  <si>
    <t>　捐獻收入</t>
  </si>
  <si>
    <t>　　一般捐獻</t>
  </si>
  <si>
    <t>107</t>
  </si>
  <si>
    <t>107年度小計</t>
  </si>
  <si>
    <t>稅課收入</t>
  </si>
  <si>
    <t>　土地稅</t>
  </si>
  <si>
    <t>　　地價稅</t>
  </si>
  <si>
    <t>　房屋稅</t>
  </si>
  <si>
    <t>　　房屋稅</t>
  </si>
  <si>
    <t>08</t>
  </si>
  <si>
    <t>補助及協助收入</t>
  </si>
  <si>
    <t>　上級政府補助收入</t>
  </si>
  <si>
    <t>　　計畫型補助收入</t>
  </si>
  <si>
    <t>11</t>
  </si>
  <si>
    <t>其他收入</t>
  </si>
  <si>
    <t>　雜項收入</t>
  </si>
  <si>
    <t>　　廢棄物清理費</t>
  </si>
  <si>
    <t>108總決算各表.xls#以前年度歲入來源別轉入數決算表!A1</t>
  </si>
  <si>
    <t>    (九)以前年度歲出政事別轉入數決算表</t>
  </si>
  <si>
    <t>以前年度歲出政事</t>
  </si>
  <si>
    <t>別轉入數決算表</t>
  </si>
  <si>
    <t>　經常門</t>
  </si>
  <si>
    <t>科別</t>
  </si>
  <si>
    <t>應付數</t>
  </si>
  <si>
    <t>105</t>
  </si>
  <si>
    <t>105年度小計</t>
  </si>
  <si>
    <t>53</t>
  </si>
  <si>
    <t>文化支出</t>
  </si>
  <si>
    <t>001</t>
  </si>
  <si>
    <t>　麥寮鄉公所</t>
  </si>
  <si>
    <t>　　圖書館</t>
  </si>
  <si>
    <t>32</t>
  </si>
  <si>
    <t>行政支出</t>
  </si>
  <si>
    <t>　　一般行政</t>
  </si>
  <si>
    <t>59</t>
  </si>
  <si>
    <t>工業支出</t>
  </si>
  <si>
    <t>　　建管行政</t>
  </si>
  <si>
    <t>61</t>
  </si>
  <si>
    <t>其他經濟服務支出</t>
  </si>
  <si>
    <t>　　公園與路燈管理</t>
  </si>
  <si>
    <t>68</t>
  </si>
  <si>
    <t>福利服務支出</t>
  </si>
  <si>
    <t>　　社政業務</t>
  </si>
  <si>
    <t>72</t>
  </si>
  <si>
    <t>社區發展支出</t>
  </si>
  <si>
    <t>33</t>
  </si>
  <si>
    <t>民政支出</t>
  </si>
  <si>
    <t>　　民政業務</t>
  </si>
  <si>
    <t>　　體育保健</t>
  </si>
  <si>
    <t>　　圖書館管理</t>
  </si>
  <si>
    <t>58</t>
  </si>
  <si>
    <t>農業支出</t>
  </si>
  <si>
    <t>　　農產管理與輔導業務</t>
  </si>
  <si>
    <t>　　水利業務</t>
  </si>
  <si>
    <t>　　勞資關係與福利</t>
  </si>
  <si>
    <t>　資本門</t>
  </si>
  <si>
    <t>　　　　資本門合計</t>
  </si>
  <si>
    <t>103</t>
  </si>
  <si>
    <t>103年度小計</t>
  </si>
  <si>
    <t>90</t>
  </si>
  <si>
    <t>　　一般建築及設備</t>
  </si>
  <si>
    <t>104</t>
  </si>
  <si>
    <t>104年度小計</t>
  </si>
  <si>
    <t>　　水利工程</t>
  </si>
  <si>
    <t>60</t>
  </si>
  <si>
    <t>交通支出</t>
  </si>
  <si>
    <t>　　交通建設工程</t>
  </si>
  <si>
    <t>73</t>
  </si>
  <si>
    <t>環境保護支出</t>
  </si>
  <si>
    <t>89</t>
  </si>
  <si>
    <t>其他支出</t>
  </si>
  <si>
    <t>704</t>
  </si>
  <si>
    <t>　災害準備金</t>
  </si>
  <si>
    <t>　　其他準備金</t>
  </si>
  <si>
    <t>108總決算各表.xls#'以前年度歲出政事別轉入數決算表(經常門)'!A1</t>
  </si>
  <si>
    <t>    (十)以前年度融資調度轉入數決算表</t>
  </si>
  <si>
    <t>　</t>
  </si>
  <si>
    <t>108總決算各表.xls#以前年度融資調度轉入數決算表!A1</t>
  </si>
  <si>
    <t>    (十一)平衡表</t>
  </si>
  <si>
    <t>科               目</t>
  </si>
  <si>
    <t>資產</t>
  </si>
  <si>
    <t>負債</t>
  </si>
  <si>
    <t>　流動資產</t>
  </si>
  <si>
    <t>　流動負債</t>
  </si>
  <si>
    <t>　　現金</t>
  </si>
  <si>
    <t>　　應付款項</t>
  </si>
  <si>
    <t>　　　專戶存款</t>
  </si>
  <si>
    <t>　　　其他應付款</t>
  </si>
  <si>
    <t>　　　公庫存款</t>
  </si>
  <si>
    <t>　　暫收款</t>
  </si>
  <si>
    <t>　　應收款項</t>
  </si>
  <si>
    <t>　　　暫收款</t>
  </si>
  <si>
    <t>　　　應收帳款</t>
  </si>
  <si>
    <t>　　預收款</t>
  </si>
  <si>
    <t>　　　其他應收款</t>
  </si>
  <si>
    <t>　　　預收款</t>
  </si>
  <si>
    <t>　　預付款</t>
  </si>
  <si>
    <t>　　存入保證金</t>
  </si>
  <si>
    <t>　　　預付款</t>
  </si>
  <si>
    <t>　　　存入保證金</t>
  </si>
  <si>
    <t>　　存出保證金</t>
  </si>
  <si>
    <t>　　應付代收款</t>
  </si>
  <si>
    <t>　　　存出保證金</t>
  </si>
  <si>
    <t>　　　應付代收款</t>
  </si>
  <si>
    <t>淨資產</t>
  </si>
  <si>
    <t>　資產負債淨額</t>
  </si>
  <si>
    <t>　　資產負債淨額</t>
  </si>
  <si>
    <t>　　　資產負債淨額</t>
  </si>
  <si>
    <t>857,328,856</t>
  </si>
  <si>
    <t>8,945,921</t>
  </si>
  <si>
    <t>合　　　　計</t>
  </si>
  <si>
    <t>備      註</t>
  </si>
  <si>
    <t>保管有價證券</t>
  </si>
  <si>
    <t>應付保管有價證券</t>
  </si>
  <si>
    <t>保管品</t>
  </si>
  <si>
    <t>應付保管品</t>
  </si>
  <si>
    <t>保證品</t>
  </si>
  <si>
    <t>應付保證品</t>
  </si>
  <si>
    <t>債權憑證</t>
  </si>
  <si>
    <t>待抵銷債權憑證</t>
  </si>
  <si>
    <t>108總決算各表.xls#平衡表!A1</t>
  </si>
  <si>
    <t>科目名稱</t>
  </si>
  <si>
    <t>固定資產</t>
  </si>
  <si>
    <t>資本資產總額</t>
  </si>
  <si>
    <t>　土地</t>
  </si>
  <si>
    <t>　資本資產總額</t>
  </si>
  <si>
    <t>　土地改良物</t>
  </si>
  <si>
    <t>　房屋建築及設備</t>
  </si>
  <si>
    <t>　機械及設備</t>
  </si>
  <si>
    <t>　交通及運輸設備</t>
  </si>
  <si>
    <t>　雜項設備</t>
  </si>
  <si>
    <t>無形資產</t>
  </si>
  <si>
    <t>　無形資產</t>
  </si>
  <si>
    <t>　合　　　　計</t>
  </si>
  <si>
    <t>108總決算各表.xls#資本資產表!A1</t>
  </si>
  <si>
    <t>    (十三)長期負債表</t>
  </si>
  <si>
    <t>108總決算各表.xls#長期負債表!A1</t>
  </si>
  <si>
    <t>6</t>
  </si>
  <si>
    <t>按業務實際需要而減少支出。</t>
  </si>
  <si>
    <t>營繕工程結餘。</t>
  </si>
  <si>
    <t>7</t>
  </si>
  <si>
    <t>2
1</t>
  </si>
  <si>
    <t>實際進用員額較少人事費節餘。
按業務實際需要而減少支出。</t>
  </si>
  <si>
    <t>3,862,991
1,191,641</t>
  </si>
  <si>
    <t>第 67頁至第 68頁</t>
  </si>
  <si>
    <t>8</t>
  </si>
  <si>
    <t>6</t>
  </si>
  <si>
    <t>108總決算各表.xls#現金出納表!A1</t>
  </si>
  <si>
    <t>麥寮鄉</t>
  </si>
  <si>
    <t>附      註：</t>
  </si>
  <si>
    <t>保管有價證券</t>
  </si>
  <si>
    <t>保管品</t>
  </si>
  <si>
    <t>保證品</t>
  </si>
  <si>
    <t>債權憑證</t>
  </si>
  <si>
    <t>待抵銷債權憑證</t>
  </si>
  <si>
    <t>應付保管有價證券</t>
  </si>
  <si>
    <t>應付保管品</t>
  </si>
  <si>
    <t>應付保證品</t>
  </si>
  <si>
    <t>108年度追加、減預算案</t>
  </si>
  <si>
    <t>　　應收款項</t>
  </si>
  <si>
    <t>　　　應收帳款</t>
  </si>
  <si>
    <t>108總決算各表.xls#平衡表各科目明細表!A1</t>
  </si>
  <si>
    <t>投資成本</t>
  </si>
  <si>
    <t>評價調整</t>
  </si>
  <si>
    <t>股數</t>
  </si>
  <si>
    <t>備註</t>
  </si>
  <si>
    <t>108總決算各表.xls#'資本資產表科目明細表－長期投資'!A1</t>
  </si>
  <si>
    <t>　　土地</t>
  </si>
  <si>
    <t>　　土地改良物</t>
  </si>
  <si>
    <t>　　累計折舊－土地改良物</t>
  </si>
  <si>
    <t>　　房屋建築及設備</t>
  </si>
  <si>
    <t>　　累計折舊－房屋建築及設備</t>
  </si>
  <si>
    <t>　　機械及設備</t>
  </si>
  <si>
    <t>　　累計折舊－機械及設備</t>
  </si>
  <si>
    <t>　　交通及運輸設備</t>
  </si>
  <si>
    <t>　　累計折舊－交通及運輸設備</t>
  </si>
  <si>
    <t>　　雜項設備</t>
  </si>
  <si>
    <t>　　累計折舊－雜項設備</t>
  </si>
  <si>
    <t>　　電腦軟體</t>
  </si>
  <si>
    <t>108總決算各表.xls#'資本資產表科目明細表－固定、遞延、無形、其他資本資產'!A1</t>
  </si>
  <si>
    <t>　　　　　　      　機關名稱
　科　　　目</t>
  </si>
  <si>
    <t>科目及投資事業名稱</t>
  </si>
  <si>
    <t>科目及機關名稱</t>
  </si>
  <si>
    <t>金          額</t>
  </si>
  <si>
    <t>108總決算各表.xls#長期負債表科目明細表!A1</t>
  </si>
  <si>
    <t>收入</t>
  </si>
  <si>
    <t>　稅課收入</t>
  </si>
  <si>
    <t>　罰款及賠償收入</t>
  </si>
  <si>
    <t>　規費收入</t>
  </si>
  <si>
    <t>　捐獻及贈與收入</t>
  </si>
  <si>
    <t>　其他收入</t>
  </si>
  <si>
    <t>支出</t>
  </si>
  <si>
    <t>收支餘絀</t>
  </si>
  <si>
    <t>108總決算各表.xls#收入支出彙計表!A1</t>
  </si>
  <si>
    <t>歲出政事</t>
  </si>
  <si>
    <t>單位；新臺幣元</t>
  </si>
  <si>
    <t xml:space="preserve">目 </t>
  </si>
  <si>
    <t>　　　　　經資門總計
　</t>
  </si>
  <si>
    <t>　　　　　經常門合計
　</t>
  </si>
  <si>
    <t>32000000000
行政支出
　</t>
  </si>
  <si>
    <t>　32130020000
　鄉公所
　</t>
  </si>
  <si>
    <t>　　32130020100
　　一般行政
　</t>
  </si>
  <si>
    <t>　　32130020200
　　主計業務
　</t>
  </si>
  <si>
    <t>　　32130020300
　　人事業務
　</t>
  </si>
  <si>
    <t>　　32130020400
　　政風業務
　</t>
  </si>
  <si>
    <t>33000000000
民政支出
　</t>
  </si>
  <si>
    <t>　33130020000
　鄉公所
　</t>
  </si>
  <si>
    <t>　　33130020100
　　民政業務
　</t>
  </si>
  <si>
    <t>權利</t>
  </si>
  <si>
    <t>　　33130020200
　　役政業務
　</t>
  </si>
  <si>
    <t>　　33130020300
　　地政業務
　</t>
  </si>
  <si>
    <t>002</t>
  </si>
  <si>
    <t>　33130080000
　殯葬宗教管理所
　</t>
  </si>
  <si>
    <t>　　33130080100
　　民政業務
　</t>
  </si>
  <si>
    <t>34000000000
財務支出
　</t>
  </si>
  <si>
    <t>　34130020000
　鄉公所
　</t>
  </si>
  <si>
    <t>　　34130020100
　　財政及公產業務
　</t>
  </si>
  <si>
    <t>36000000000
立法支出
　</t>
  </si>
  <si>
    <t>　36130010000
　代表會
　</t>
  </si>
  <si>
    <t>　　36130010100
　　一般行政
　</t>
  </si>
  <si>
    <t>　　36130010200
　　議事業務
　</t>
  </si>
  <si>
    <t>51000000000
教育支出
　</t>
  </si>
  <si>
    <t>　51130020000
　鄉公所
　</t>
  </si>
  <si>
    <t>　　51130020200
　　教育管理與輔導業務
　</t>
  </si>
  <si>
    <t>　51130050000
　幼兒園
　</t>
  </si>
  <si>
    <t>　　51130050100
　　一般行政
　</t>
  </si>
  <si>
    <t>53000000000
文化支出
　</t>
  </si>
  <si>
    <t>　53130020000
　鄉公所
　</t>
  </si>
  <si>
    <t>　　53130020100
　　體育保健
　</t>
  </si>
  <si>
    <t>　53130040000
　圖書館
　</t>
  </si>
  <si>
    <t>　　53130040300
　　圖書館管理
　</t>
  </si>
  <si>
    <t>58000000000
農業支出
　</t>
  </si>
  <si>
    <t>　58130020000
　鄉公所
　</t>
  </si>
  <si>
    <t>　　58130020100
　　農產管理與輔導業務
　</t>
  </si>
  <si>
    <t>　　58130020200
　　水利業務
　</t>
  </si>
  <si>
    <t>59000000000
工業支出
　</t>
  </si>
  <si>
    <t>　59130020000
　鄉公所
　</t>
  </si>
  <si>
    <t>　　59130020100
　　建管行政
　</t>
  </si>
  <si>
    <t>61000000000
其他經濟服務支出
　</t>
  </si>
  <si>
    <t>　61130060000
　市場
　</t>
  </si>
  <si>
    <t>　　61130060100
　　工商業與度量衡管理
　</t>
  </si>
  <si>
    <t>　　61130060300
　　觀光與公用事業管理
　</t>
  </si>
  <si>
    <t>　　61130060500
　　市場管理
　</t>
  </si>
  <si>
    <t>　61130070000
　公園路燈管理所
　</t>
  </si>
  <si>
    <t>　　61130070200
　　公園與路燈管理
　</t>
  </si>
  <si>
    <t>10</t>
  </si>
  <si>
    <t>67000000000
社會救助支出
　</t>
  </si>
  <si>
    <t>　67130020000
　鄉公所
　</t>
  </si>
  <si>
    <t>　　67130020100
　　社會救濟
　</t>
  </si>
  <si>
    <t>68000000000
福利服務支出
　</t>
  </si>
  <si>
    <t>　68130020000
　鄉公所
　</t>
  </si>
  <si>
    <t>　　68130020100
　　社政業務
　</t>
  </si>
  <si>
    <t>　　68130020200
　　勞資關係與福利
　</t>
  </si>
  <si>
    <t>12</t>
  </si>
  <si>
    <t>72000000000
社區發展支出
　</t>
  </si>
  <si>
    <t>　72130020000
　鄉公所
　</t>
  </si>
  <si>
    <t>　　72130020100
　　一般行政
　</t>
  </si>
  <si>
    <t>13</t>
  </si>
  <si>
    <t>73000000000
環境保護支出
　</t>
  </si>
  <si>
    <t>　73130030000
　清潔隊
　</t>
  </si>
  <si>
    <t>　　73130030100
　　一般行政
　</t>
  </si>
  <si>
    <t>　　73130030200
　　環保業務
　</t>
  </si>
  <si>
    <t>14</t>
  </si>
  <si>
    <t>75000000000
退休撫卹給付支出
　</t>
  </si>
  <si>
    <t>　75137010000
　公務人員退休給付
　</t>
  </si>
  <si>
    <t>　　75137010100
　　公教人員退休給付
　</t>
  </si>
  <si>
    <t>003</t>
  </si>
  <si>
    <t>　75137020000
　公務人員撫卹給付
　</t>
  </si>
  <si>
    <t>　　75137020200
　　公教人員撫卹給付
　</t>
  </si>
  <si>
    <t>15</t>
  </si>
  <si>
    <t>89000000000
其他支出
　</t>
  </si>
  <si>
    <t>　89137030000
　公務人員各項補助
　</t>
  </si>
  <si>
    <t>　　89137030200
　　公教人員各項補助
　</t>
  </si>
  <si>
    <t>90000000000
第二預備金
　</t>
  </si>
  <si>
    <t>　90138010000
　第二預備金
　</t>
  </si>
  <si>
    <t>　　90138010100
　　第二預備金
　</t>
  </si>
  <si>
    <t>　　　　　資本門合計
　</t>
  </si>
  <si>
    <t>　　32130029000
　　一般建築及設備
　</t>
  </si>
  <si>
    <t>　　33130029000
　　一般建築及設備
　</t>
  </si>
  <si>
    <t>　　33130089000
　　一般建築及設備
　</t>
  </si>
  <si>
    <t>　　36130019000
　　一般建築及設備
　</t>
  </si>
  <si>
    <t>　　51130059000
　　一般建築及設備
　</t>
  </si>
  <si>
    <t>　　53130049000
　　一般建築及設備
　</t>
  </si>
  <si>
    <t>　　58130020300
　　水利工程
　</t>
  </si>
  <si>
    <t>　　58130029000
　　一般建築及設備
　</t>
  </si>
  <si>
    <t>60000000000
交通支出
　</t>
  </si>
  <si>
    <t>　60130020000
　鄉公所
　</t>
  </si>
  <si>
    <t>　　60130020200
　　交通建設工程
　</t>
  </si>
  <si>
    <t>　　61130079000
　　一般建築及設備
　</t>
  </si>
  <si>
    <t>　　72130029000
　　一般建築及設備
　</t>
  </si>
  <si>
    <t>　　73130039000
　　一般建築及設備
　</t>
  </si>
  <si>
    <t>　89137040000
　災害準備金
　</t>
  </si>
  <si>
    <t>　　89137040400
　　其他準備金
　</t>
  </si>
  <si>
    <t>108總決算各表.xls#'歲出政事別決算表-經常門'!A1</t>
  </si>
  <si>
    <t>第 13頁至第 13頁</t>
  </si>
  <si>
    <t>第  1頁至第 12頁</t>
  </si>
  <si>
    <t>第 14頁至第 14頁</t>
  </si>
  <si>
    <t>第 15頁至第 15頁</t>
  </si>
  <si>
    <t>第 16頁至第 23頁</t>
  </si>
  <si>
    <t>第 24頁至第 37頁</t>
  </si>
  <si>
    <t>第 38頁至第 38頁</t>
  </si>
  <si>
    <t>二、預計移用以
    前年度歲計
    賸餘調節因
    應數　</t>
  </si>
  <si>
    <t>金            額</t>
  </si>
  <si>
    <t>說     明</t>
  </si>
  <si>
    <t>合   計</t>
  </si>
  <si>
    <t>小   計</t>
  </si>
  <si>
    <t>甲、以前年度累計餘絀計算部分</t>
  </si>
  <si>
    <t>乙、本年度餘絀計算部分</t>
  </si>
  <si>
    <t>總 計</t>
  </si>
  <si>
    <t>摘                    要</t>
  </si>
  <si>
    <t xml:space="preserve">  一、上年度餘額</t>
  </si>
  <si>
    <t xml:space="preserve">  三、本年度調整數</t>
  </si>
  <si>
    <t xml:space="preserve">  一、總決算餘絀</t>
  </si>
  <si>
    <t xml:space="preserve">  二、特別決算餘絀</t>
  </si>
  <si>
    <t xml:space="preserve">  （一）註銷歲入應收數</t>
  </si>
  <si>
    <t xml:space="preserve">  （一）審修淨增(減)列歲入實現數</t>
  </si>
  <si>
    <t xml:space="preserve">  （二）審修淨減(增)列歲出實現數</t>
  </si>
  <si>
    <t xml:space="preserve">  （三）審修淨增(減)列歲入應收數</t>
  </si>
  <si>
    <t xml:space="preserve">  （四）審修淨減(增)列歲出應付數</t>
  </si>
  <si>
    <t xml:space="preserve">  （五）審修淨增(減)列歲入保留數</t>
  </si>
  <si>
    <t xml:space="preserve">  （六）審修淨減(增)列歲出保留數</t>
  </si>
  <si>
    <t xml:space="preserve">  （七）審修淨增(減)列債務舉借保留數</t>
  </si>
  <si>
    <t xml:space="preserve">  （二）註銷歲入保留數</t>
  </si>
  <si>
    <t xml:space="preserve">  （三）註銷債務舉借保留數</t>
  </si>
  <si>
    <t xml:space="preserve">  （四）註銷歲出應付數</t>
  </si>
  <si>
    <t xml:space="preserve">  （五）註銷歲出保留數</t>
  </si>
  <si>
    <t xml:space="preserve">  （六）退還以前年度歲入繳庫數</t>
  </si>
  <si>
    <t xml:space="preserve">  （七）註銷歲入待收繳數</t>
  </si>
  <si>
    <t xml:space="preserve">  （八）增列歲入待收繳數</t>
  </si>
  <si>
    <t xml:space="preserve">  （九）註銷以前年度已撥款數</t>
  </si>
  <si>
    <t xml:space="preserve">  （十）註銷應收剔經費</t>
  </si>
  <si>
    <t xml:space="preserve">  （十一）註銷存出保證金</t>
  </si>
  <si>
    <t xml:space="preserve">  （十二）註銷材料</t>
  </si>
  <si>
    <t xml:space="preserve">  （一）歲入歲出餘絀</t>
  </si>
  <si>
    <t xml:space="preserve">  （二）債務之償還</t>
  </si>
  <si>
    <t xml:space="preserve">  （三）債務之舉借</t>
  </si>
  <si>
    <t xml:space="preserve">  二、審計機關修正 107 年度總決算(特別決算)調整數</t>
  </si>
  <si>
    <t>108總決算各表.xls#累計餘絀計算表!A1</t>
  </si>
  <si>
    <t>雲林縣麥寮</t>
  </si>
  <si>
    <t>鄉總決算</t>
  </si>
  <si>
    <t>歷年度決算</t>
  </si>
  <si>
    <t>數比較表</t>
  </si>
  <si>
    <t>科                                  目</t>
  </si>
  <si>
    <t>105年度</t>
  </si>
  <si>
    <t>106年度</t>
  </si>
  <si>
    <t>107年度</t>
  </si>
  <si>
    <t xml:space="preserve"> ﹪</t>
  </si>
  <si>
    <t>一、歲入合計</t>
  </si>
  <si>
    <t>二、歲出合計</t>
  </si>
  <si>
    <t>三、歲入歲出差額(餘絀)</t>
  </si>
  <si>
    <t>第 39頁至第 39頁</t>
  </si>
  <si>
    <t>108總決算各表.xls#歷年度決算數比較表!A1</t>
  </si>
  <si>
    <t>　02.工程受益費收入
　</t>
  </si>
  <si>
    <t>　05.信託管理收入
　</t>
  </si>
  <si>
    <t>　07.營業盈餘及事業收入
　</t>
  </si>
  <si>
    <t>　10.自治稅捐收入
　</t>
  </si>
  <si>
    <t>　07.債務支出
　</t>
  </si>
  <si>
    <t>　07.債務支出
　</t>
  </si>
  <si>
    <t>第 40頁至第 41頁</t>
  </si>
  <si>
    <t>第 42頁至第 49頁</t>
  </si>
  <si>
    <t>第 50頁至第 50頁</t>
  </si>
  <si>
    <t>第 51頁至第 51頁</t>
  </si>
  <si>
    <t>第 52頁至第 52頁</t>
  </si>
  <si>
    <t>金      額</t>
  </si>
  <si>
    <t>第 53頁至第 53頁</t>
  </si>
  <si>
    <t>金   額</t>
  </si>
  <si>
    <t>第 54頁至第 56頁</t>
  </si>
  <si>
    <t>第 57頁至第 57頁</t>
  </si>
  <si>
    <t>第 58頁至第 58頁</t>
  </si>
  <si>
    <t>第 59頁至第 59頁</t>
  </si>
  <si>
    <t>第 60頁至第 60頁</t>
  </si>
  <si>
    <t>第 61頁至第 61頁</t>
  </si>
  <si>
    <t>小計</t>
  </si>
  <si>
    <t>小計</t>
  </si>
  <si>
    <t>合計</t>
  </si>
  <si>
    <t>第 62頁至第 63頁</t>
  </si>
  <si>
    <t>    (八)各機關歲出用途別決算分析總表</t>
  </si>
  <si>
    <t>各機關歲出用途別</t>
  </si>
  <si>
    <t>決算分析總表</t>
  </si>
  <si>
    <t>　　　　　　經　　　　　　常</t>
  </si>
  <si>
    <t>支　　　　　　出</t>
  </si>
  <si>
    <t>資               本               支               出</t>
  </si>
  <si>
    <t>人事費</t>
  </si>
  <si>
    <t>業務費</t>
  </si>
  <si>
    <t>獎補助費</t>
  </si>
  <si>
    <t>債務費</t>
  </si>
  <si>
    <t>小    計</t>
  </si>
  <si>
    <t>設備及投資</t>
  </si>
  <si>
    <t>　　　　合　　　　　計</t>
  </si>
  <si>
    <t>代表會主管</t>
  </si>
  <si>
    <t>　代表會</t>
  </si>
  <si>
    <t>鄉公所主管</t>
  </si>
  <si>
    <t>　清潔隊</t>
  </si>
  <si>
    <t>　圖書館</t>
  </si>
  <si>
    <t>　幼兒園</t>
  </si>
  <si>
    <t>　市場</t>
  </si>
  <si>
    <t>　公園路燈管理所</t>
  </si>
  <si>
    <t>　殯葬宗教管理所</t>
  </si>
  <si>
    <t>22</t>
  </si>
  <si>
    <t>　鄉公所</t>
  </si>
  <si>
    <t>70</t>
  </si>
  <si>
    <t>統籌支撥科目主管</t>
  </si>
  <si>
    <t>　公務人員退休給付</t>
  </si>
  <si>
    <t>　公務人員撫卹給付</t>
  </si>
  <si>
    <t>　公務人員各項補助</t>
  </si>
  <si>
    <t>保留小計</t>
  </si>
  <si>
    <t>108總決算各表.xls#各機關歲出用途別決算分析總表!A1</t>
  </si>
  <si>
    <t>第 64頁至第 65頁</t>
  </si>
  <si>
    <t>    (九)歲入保留分析表</t>
  </si>
  <si>
    <t>年度</t>
  </si>
  <si>
    <t>歲入保留</t>
  </si>
  <si>
    <t>保留原因說明及因應改善措施</t>
  </si>
  <si>
    <t>108年度小計</t>
  </si>
  <si>
    <t>　　土地稅</t>
  </si>
  <si>
    <t>　　　地價稅</t>
  </si>
  <si>
    <t>0.13%</t>
  </si>
  <si>
    <t>　　　房屋稅</t>
  </si>
  <si>
    <t>0.04%</t>
  </si>
  <si>
    <t>　　使用規費收入</t>
  </si>
  <si>
    <t>　　　場地設施使用費</t>
  </si>
  <si>
    <t>1.70%</t>
  </si>
  <si>
    <t>　補助及協助收入</t>
  </si>
  <si>
    <t>　　上級政府補助收入</t>
  </si>
  <si>
    <t>　　　計畫型補助收入</t>
  </si>
  <si>
    <t>34.22%</t>
  </si>
  <si>
    <t>　　捐獻收入</t>
  </si>
  <si>
    <t>　　　一般捐獻</t>
  </si>
  <si>
    <t>0.21%</t>
  </si>
  <si>
    <t>　　雜項收入</t>
  </si>
  <si>
    <t>　　　廢棄物清理費</t>
  </si>
  <si>
    <t>22.00%</t>
  </si>
  <si>
    <t>108總決算各表.xls#歲入保留分析表!A1</t>
  </si>
  <si>
    <t>係部份公墓墓基延期使用規費，經郵務及公示送達申請人後，尚未收取，仍需辦理保留。目前積極催繳中。</t>
  </si>
  <si>
    <t>第 66頁至第 66頁</t>
  </si>
  <si>
    <t>餘絀數(或減免、註銷數)原因說明及因應改善措施</t>
  </si>
  <si>
    <t>107年度經常門小計</t>
  </si>
  <si>
    <t>34.81%</t>
  </si>
  <si>
    <t>108年度經常門小計</t>
  </si>
  <si>
    <t>25.02%</t>
  </si>
  <si>
    <t>0.02%</t>
  </si>
  <si>
    <t>　　契稅</t>
  </si>
  <si>
    <t>　　　契稅</t>
  </si>
  <si>
    <t>27.47%</t>
  </si>
  <si>
    <t>　　娛樂稅</t>
  </si>
  <si>
    <t>　　　娛樂稅</t>
  </si>
  <si>
    <t>35.43%</t>
  </si>
  <si>
    <t>　　遺產及贈與稅</t>
  </si>
  <si>
    <t>　　　遺產稅</t>
  </si>
  <si>
    <t>3857.45%</t>
  </si>
  <si>
    <t>　　　贈與稅</t>
  </si>
  <si>
    <t>139.82%</t>
  </si>
  <si>
    <t>　　統籌分配稅</t>
  </si>
  <si>
    <t>　　　普通統籌</t>
  </si>
  <si>
    <t>　　罰金罰鍰及怠金</t>
  </si>
  <si>
    <t>　　　罰金罰鍰</t>
  </si>
  <si>
    <t>418.16%</t>
  </si>
  <si>
    <t>　　沒入及沒收財物</t>
  </si>
  <si>
    <t>　　　沒入金</t>
  </si>
  <si>
    <t>　　賠償收入</t>
  </si>
  <si>
    <t>　　　一般賠償收入</t>
  </si>
  <si>
    <t>215.63%</t>
  </si>
  <si>
    <t>　　行政規費收入</t>
  </si>
  <si>
    <t>　　　審查費</t>
  </si>
  <si>
    <t>118.39%</t>
  </si>
  <si>
    <t>　　　證照費</t>
  </si>
  <si>
    <t>-17.99%</t>
  </si>
  <si>
    <t>　　　登記費</t>
  </si>
  <si>
    <t>　　　許可費</t>
  </si>
  <si>
    <t>359.50%</t>
  </si>
  <si>
    <t>230.86%</t>
  </si>
  <si>
    <t>　財產收入</t>
  </si>
  <si>
    <t>　　財產孳息</t>
  </si>
  <si>
    <t>　　　利息收入</t>
  </si>
  <si>
    <t>-0.65%</t>
  </si>
  <si>
    <t>　　　租金收入</t>
  </si>
  <si>
    <t>6.30%</t>
  </si>
  <si>
    <t>　　廢舊物資售價</t>
  </si>
  <si>
    <t>　　　廢舊物資售價</t>
  </si>
  <si>
    <t>-97.00%</t>
  </si>
  <si>
    <t>　　　一般性補助收入</t>
  </si>
  <si>
    <t>-6.51%</t>
  </si>
  <si>
    <t>-4.56%</t>
  </si>
  <si>
    <t>-2.08%</t>
  </si>
  <si>
    <t>　　　收回以前年度歲出</t>
  </si>
  <si>
    <t>-17.81%</t>
  </si>
  <si>
    <t>　　　其他雜項收入</t>
  </si>
  <si>
    <t>484.95%</t>
  </si>
  <si>
    <t>108總決算各表.xls#'歲入餘絀數(或減免、註銷數)分析表'!A1</t>
  </si>
  <si>
    <t>　　　　　經資門總計
　</t>
  </si>
  <si>
    <t>　　　　　經常門合計
　</t>
  </si>
  <si>
    <t>餘絀數
(或減免、註銷數)</t>
  </si>
  <si>
    <t>歲出保留</t>
  </si>
  <si>
    <t>分析表</t>
  </si>
  <si>
    <t xml:space="preserve">                         單位:新臺幣元</t>
  </si>
  <si>
    <t>工作計畫名稱</t>
  </si>
  <si>
    <t>保留原因分析</t>
  </si>
  <si>
    <t>經資門</t>
  </si>
  <si>
    <t>類型</t>
  </si>
  <si>
    <t>保留原因說明及相關改善措施</t>
  </si>
  <si>
    <t>103年度資本門小計</t>
  </si>
  <si>
    <t>100.00%</t>
  </si>
  <si>
    <t>　一般建築及設備</t>
  </si>
  <si>
    <t>　　圖書館設備</t>
  </si>
  <si>
    <t>資本門</t>
  </si>
  <si>
    <t>　A01</t>
  </si>
  <si>
    <t>104年度資本門小計</t>
  </si>
  <si>
    <t>　　財產設備</t>
  </si>
  <si>
    <t>105年度經常門小計</t>
  </si>
  <si>
    <t>4.66%</t>
  </si>
  <si>
    <t>　　行政管理</t>
  </si>
  <si>
    <t>105年度資本門小計</t>
  </si>
  <si>
    <t>34.47%</t>
  </si>
  <si>
    <t>40.11%</t>
  </si>
  <si>
    <t>34.20%</t>
  </si>
  <si>
    <t>106年度經常門小計</t>
  </si>
  <si>
    <t>80.77%</t>
  </si>
  <si>
    <t>　C01</t>
  </si>
  <si>
    <t>65.80%</t>
  </si>
  <si>
    <t>　建管行政</t>
  </si>
  <si>
    <t>　　建築管理及都市計畫</t>
  </si>
  <si>
    <t>79.44%</t>
  </si>
  <si>
    <t>　社政業務</t>
  </si>
  <si>
    <t>　　社會行政</t>
  </si>
  <si>
    <t>　一般行政</t>
  </si>
  <si>
    <t>　　社區發展</t>
  </si>
  <si>
    <t>106年度資本門小計</t>
  </si>
  <si>
    <t>35.89%</t>
  </si>
  <si>
    <t>3.85%</t>
  </si>
  <si>
    <t>5.13%</t>
  </si>
  <si>
    <t>　水利工程</t>
  </si>
  <si>
    <t>7.29%</t>
  </si>
  <si>
    <t>　交通建設工程</t>
  </si>
  <si>
    <t>　　道路橋梁工程</t>
  </si>
  <si>
    <t>94.21%</t>
  </si>
  <si>
    <t>　　公園與路燈設備</t>
  </si>
  <si>
    <t>58.60%</t>
  </si>
  <si>
    <t>67.34%</t>
  </si>
  <si>
    <t>33.33%</t>
  </si>
  <si>
    <t>　　研考業務</t>
  </si>
  <si>
    <t>73.93%</t>
  </si>
  <si>
    <t>　民政業務</t>
  </si>
  <si>
    <t>　　村里業務</t>
  </si>
  <si>
    <t>87.35%</t>
  </si>
  <si>
    <t>　體育保健</t>
  </si>
  <si>
    <t>66.75%</t>
  </si>
  <si>
    <t>　　體育活動</t>
  </si>
  <si>
    <t>　圖書館管理</t>
  </si>
  <si>
    <t>39.72%</t>
  </si>
  <si>
    <t>　C03</t>
  </si>
  <si>
    <t>107年度資本門小計</t>
  </si>
  <si>
    <t>76.51%</t>
  </si>
  <si>
    <t>91.58%</t>
  </si>
  <si>
    <t>73.80%</t>
  </si>
  <si>
    <t>99.97%</t>
  </si>
  <si>
    <t>69.00%</t>
  </si>
  <si>
    <t>60.13%</t>
  </si>
  <si>
    <t>　A03</t>
  </si>
  <si>
    <t>22.14%</t>
  </si>
  <si>
    <t>97.09%</t>
  </si>
  <si>
    <t>「噢麥樂 OH MyLOVE 貨櫃市集 」圍籬、遮陽及週邊環境綠美化工程2,093,400元; 保留原因：工程施工中尚未完工而予以保留。依工期盡速辦理。</t>
  </si>
  <si>
    <t>10</t>
  </si>
  <si>
    <t>2
10</t>
  </si>
  <si>
    <t>1,631,839
2,026,057</t>
  </si>
  <si>
    <t>2
1</t>
  </si>
  <si>
    <t>2,726,675
163,138</t>
  </si>
  <si>
    <t>因聘用之救生員較少致使用人費用結餘。</t>
  </si>
  <si>
    <t>4</t>
  </si>
  <si>
    <t>2</t>
  </si>
  <si>
    <t>依實際需求支出。</t>
  </si>
  <si>
    <t>1</t>
  </si>
  <si>
    <t>人事費結餘。
撙節支出。</t>
  </si>
  <si>
    <t>撙節支出。</t>
  </si>
  <si>
    <t>依實際設籍人數發放補助金。</t>
  </si>
  <si>
    <t>實際進用員額較少，人事費節餘。
依業務需要而減少支付。</t>
  </si>
  <si>
    <t>依實際需求支出</t>
  </si>
  <si>
    <t>1.58%</t>
  </si>
  <si>
    <t>0.34%</t>
  </si>
  <si>
    <t>0.39%</t>
  </si>
  <si>
    <t>1.67%</t>
  </si>
  <si>
    <t>1.71%</t>
  </si>
  <si>
    <t>　　自治業務</t>
  </si>
  <si>
    <t>5.07%</t>
  </si>
  <si>
    <t>14.64%</t>
  </si>
  <si>
    <t>　農產管理與輔導業務</t>
  </si>
  <si>
    <t>10.26%</t>
  </si>
  <si>
    <t>　　農產推廣</t>
  </si>
  <si>
    <t>11.49%</t>
  </si>
  <si>
    <t>　C07</t>
  </si>
  <si>
    <t>　水利業務</t>
  </si>
  <si>
    <t>22.66%</t>
  </si>
  <si>
    <t>7.08%</t>
  </si>
  <si>
    <t>　公園與路燈管理</t>
  </si>
  <si>
    <t>9.31%</t>
  </si>
  <si>
    <t>　　公園管理</t>
  </si>
  <si>
    <t>5.90%</t>
  </si>
  <si>
    <t>　勞資關係與福利</t>
  </si>
  <si>
    <t>15.43%</t>
  </si>
  <si>
    <t>1.11%</t>
  </si>
  <si>
    <t>　C12</t>
  </si>
  <si>
    <t>0.22%</t>
  </si>
  <si>
    <t>　環保業務</t>
  </si>
  <si>
    <t>0.36%</t>
  </si>
  <si>
    <t>　　環保業務</t>
  </si>
  <si>
    <t>0.71%</t>
  </si>
  <si>
    <t>108年度資本門小計</t>
  </si>
  <si>
    <t>83.00%</t>
  </si>
  <si>
    <t>76.92%</t>
  </si>
  <si>
    <t>教育支出</t>
  </si>
  <si>
    <t>96.97%</t>
  </si>
  <si>
    <t>89.89%</t>
  </si>
  <si>
    <t>93.04%</t>
  </si>
  <si>
    <t>溢列之應收保留數，因收入均已收取且辦理完成而予註銷。</t>
  </si>
  <si>
    <t>配合稅務機關清理舊欠稅，致增加稅收。</t>
  </si>
  <si>
    <t>房屋交易熱絡，致增加稅收。</t>
  </si>
  <si>
    <t>本收入為機會稅，不確定性高。</t>
  </si>
  <si>
    <t>本收入依實際情形執行。</t>
  </si>
  <si>
    <t>109年將積極處理廢品拍賣。</t>
  </si>
  <si>
    <t>清理久懸帳上之代收款及保管款，繳入鄉庫。</t>
  </si>
  <si>
    <t>本收入為機會稅，不確定性高。</t>
  </si>
  <si>
    <t>因生命紀念園區納骨塔，進塔數量大增(1樓已滿位)，因進塔數量不確定性高。</t>
  </si>
  <si>
    <t>麥寮鄉文化大樓內部裝修工程委託設計及監造技術服務166,657元; 保留原因：麥寮鄉文化大樓內部裝修工程因尚未完成決算書，需保留至下年度辦理付款。本款項已於109年2月26日撥付第3期(尾款)款項。</t>
  </si>
  <si>
    <t>麥寮鄉立圖書館橋頭分館新建工程委託規劃設計監造案。56,580元; 保留原因：工程履約中尚未完工，需保留至下年度繼續執行。改善措施：待本案新建工程完成，盡速執行核銷付款。</t>
  </si>
  <si>
    <t>麥寮鄉立圖書館橋頭分館新建工程委託規劃設計監造案1,326,936元; 保留原因：不及於本年度辦理完竣，需保留至下年度繼續執行。改善措施：1、本案於108年11月7日簽准撥付趙建銘建築師事務所第2期款計115萬7,565元。2、本案新建工程尚未完成，仍有第3期監造費用未符申請，依契約書規定仍需保留繼續執行。</t>
  </si>
  <si>
    <t>麥寮鄉立圖書館橋頭分館新建工程31,731,352元; 保留原因：108.9.3由良嘉營造有限公司得標,因施工中尚未完工,保留至下年度繼續執行。改善措施：本案於109年1月10日簽准撥付第1期估驗款新台幣380萬1,121元整予良嘉營造有限公司，後續將加速估驗付款期程。</t>
  </si>
  <si>
    <t>麥寮鄉立圖書館橋頭分館新建工程經費18,260,000元; 保留原因：由台塑汽電公司捐贈(促協金)1,306萬元、自籌520萬元，108.9.3由良嘉營造有限公司得標，因施工中尚未完工而予以保留。改善措施：本案於109年1月10日簽准撥付第1期估驗款新台幣380萬1,121元整予良嘉營造有限公司，後續將加速估驗付款期程。</t>
  </si>
  <si>
    <t>麥寮鄉文化大樓內部裝修工程844,764元; 保留原因：本工程因尚未完成決算書請款，需保留至下年度付款。改善措施：本款項已於2月7日撥付尾款予廠商。</t>
  </si>
  <si>
    <t>107年度台塑六輕敦親睦基金2,400元; 保留原因：保留剩餘款待退還。改善措施：該筆款項業經核准並於109年2月12日補發鄉民郭素真小姐108年度台塑六經敦親睦鄰基金新台幣2,400元整。</t>
  </si>
  <si>
    <t>新辦公大樓設置公共藝術統包工程2,000,000元; 保留原因：本案因尚未完成決算書，需保留至下年度付款。改善措施：本採購案刻正辦理決算書，俟核准後辦理付款。</t>
  </si>
  <si>
    <t>麥寮鄉文化大樓內部裝修工程12,905,925元; 保留原因：麥寮鄉文化大樓內部裝修工程因尚未完成決算書，需保留至下年度付款。改善措施：本款項已於2月7日撥付尾款予廠商。</t>
  </si>
  <si>
    <t>鄉政建設宣傳影片經費25,000元; 保留原因：鄉政建設宣傳影片預定於109年1月7日拍攝，爰不及於108年付款，申請保留。改善措施：本款項已於109年2月4日付款予廠商。</t>
  </si>
  <si>
    <t>一、總說明</t>
  </si>
  <si>
    <t>二、主要表</t>
  </si>
  <si>
    <t>三、附屬表</t>
  </si>
  <si>
    <t>108年台塑六輕敦親睦鄰基金，受法院強制執行命令扣押移轉債權者共172人待確認匯款資料1,230,000元; 保留原因：108年台塑六輕敦親睦鄰基金，受法院強制執行命令扣押移轉債權者，因法院尚未核發移轉命令或收取命令，與各債權人確認匯款資料，不及於108年付款，申請保留。改善措施：業依法院移轉命令移轉債權金額給予各債權人，計新台幣756,325元整，其餘金額計新台幣473,675元，俟法院核發移轉命令後積極趕辦。</t>
  </si>
  <si>
    <t>麥寮鄉室內體適能中心興建工程委託規劃設計監造2,258,626元; 保留原因：本案工程於106年12月14日訂立契約，未及於108年完工，委託規劃設計監造亦尚未完成驗收，故申請保留。改善措施：本案已於109年1月報竣，俟驗收完畢並申請使用執照後即可撥款。</t>
  </si>
  <si>
    <t>興華幸福公園繪本館工程10,325,643元; 保留原因：本案工程於106年12月12日訂約，未及於108年完工，故申請保留。改善措施：本案預計於109年3月底前完工，俟驗收完畢並申請使用執照後即可撥款。</t>
  </si>
  <si>
    <t>麥寮鄉室內體適能中心興建工程8,025,284元; 保留原因：本案工程於106年12月14日訂立契約，未及於108年完工，故申請保留。改善措施：本案已於109年1月報竣，俟驗收完畢並申請使用執照後即可撥款。</t>
  </si>
  <si>
    <t>施厝西施聯合活動中心三、四樓增建工程委託規劃設計監造1,639,261元; 保留原因：
1.本案於107年11月15日訂立契約，不及於107年完工。
2.108年度未請款。
改善措施：本案預計於109年7月底前完工，俟驗收完畢並申請使用執照後即可撥款。</t>
  </si>
  <si>
    <t>後安兒童館新建工程24,804,356元; 保留原因：本案於107年2月22日訂立工程契約，未及於108年完工，故申請保留。改善措施：本案預計於109年7月底前完工，俟驗收完畢並申請使用執照後即可撥款。</t>
  </si>
  <si>
    <t>麥寮鄉楊厝幸福食堂食堂及霄仁雙厝生活館委託規劃設計監造1,382,905元; 保留原因：本案於107年2月22日訂立工程契約，未及於108年完工，委託規劃設計監造亦無法驗收，故申請保留。改善措施：本案預計於109年3月底前完工，俟驗收完畢並申請使用執照後即可撥款。</t>
  </si>
  <si>
    <t>麥寮鄉楊厝幸福食堂及霄仁雙厝生活館新建工程17,399,181元; 保留原因：
1、本案於107年2月22日訂立工程契約，未及於108年完工，申請保留。
2、108年已支付第一次工程估驗款計新台幣12,644,289元。
改善措施：本案預計於109年3月底前完工，俟驗收完畢並申請使用執照後即可撥款。</t>
  </si>
  <si>
    <t>新吉社區活動中心二樓及屋頂突出物增建工程481,461元; 保留原因：本案於106年11月9日訂立工程契約，目前已驗收完成，使用執照申請審核中，未及於108年完工驗收，故申請保留。改善措施：本案已完工但涉及使用執照審核，俟取得使照後即可撥款。</t>
  </si>
  <si>
    <t>雷厝村集會所用地取得案95,000元; 保留原因：案興辦事業計畫已送縣府審核通過，目前辦理地目變更編訂中，未及於108年底完成，故申請保留。改善措施：本案因涉及廢棄土方案尚未取得變更編定，俟完成地目編更程序後即可驗收撥款。</t>
  </si>
  <si>
    <t>麥寮鄉許厝寮活動中心國有土地撥用、興辦事業計畫及使用地類別變更編定委託技術服務案475,000元; 保留原因：本案於107年6月12日訂約，目前正進行變更地目編定作業，未及於108年底完成，故申請保留。改善措施：本案現正於水利處會辦，俟完成呈核程序後即可辦理變更編定並驗收
。</t>
  </si>
  <si>
    <t>麥寮鄉生命紀念館祭拜大廳及納骨櫃等室內裝修工程委託設計監造服務1,054,614元; 保留原因：訂有契約，因本案於108年12月24日才辦理工程結算驗收，不及於年度內辦理勞務結算，需保留至109年度結算付款。
1、發生權責數：169萬5,287元(設計監造費164萬9,854元+室裝圖說審查費4萬5433元)。
2、已付數：64萬673元、保留數：105萬4,614元。
改善措施：目前辦理驗收中，109年度可付款完成。</t>
  </si>
  <si>
    <t>麥寮鄉社教園區(圖書館暨生活美學館)新建工程委託規劃設計技術服務2,842,534元; 保留原因：履約中，故需辦理保留。改善措施：依台塑企業工程進度辦理履約。</t>
  </si>
  <si>
    <t>雲林縣麥寮鄉社教用地二期開發(婦幼館及青少年活動中心)委託規劃設計服務案(含財務及經營可行性評估)5,855,600元; 保留原因：履約中
1、107年度保留數:新台幣810萬6,200元。
2、已支付之金額:規劃設計第3期服務款:新台幣225萬600元。
改善措施：待取得工程經費後，續辦規劃設計。</t>
  </si>
  <si>
    <t>大灣寧適家園集會所活動中心興建工程委託規畫設計服務費400,000元; 保留原因：麥寮鄉大灣寧適家園集會所活動中心委託規劃設計監造技術服務。保留原因:工程尚未完工，需保留至下年度繼續執行。改善措施：目前執行細部設計修正中，預計109年度可進行工程發包。</t>
  </si>
  <si>
    <t>麥寮鄉後安村民集會所興辦事業計畫及使用地類別變更編定委託技術服務案449,016元; 保留原因：麥寮鄉後安村民集會所興辦事業計畫及使用地類別變更編定委託技術服務案(1)決標金額；74萬8,360元(2)已撥付第一期款:29萬9,344元(3)剩餘款項:44萬9,016元。保留原因:工程採購已決標，需保留至下年度繼續執行。改善措施：目前已辦理完成興辦事業計畫，地目變更可於109年度完成。</t>
  </si>
  <si>
    <t>架仔頭籃球館興建工程委託設計監造服務案410,012元; 保留原因：架仔頭籃球館興建工程委託設計監造服務案(1)決標金額；54萬6,683元(2)已撥付第一期款:13萬6,671元(3)剩餘款項:41萬12元。保留原因:工程採購已決標，需保留至下年度繼續執行。改善措施：預計109年完成履約。</t>
  </si>
  <si>
    <t>後安村民集會所活動中心工程10,000,000元; 保留原因：因辦理土地撥用需編列工程經費，因尚未完成興辦事業計畫及撥用故保留至下年度執行。改善措施：因應興辧事業計畫及地目變更於本年度完成，本年度完成委設招標。</t>
  </si>
  <si>
    <t>大灣寧適家園集會所活動中心興建工程10,000,000元; 保留原因：本案尚處委託規劃設計階段，故興建工程費用保留至下年度執行。改善措施：目前執行細部設計修正中，預計109年度可進行工程發包。</t>
  </si>
  <si>
    <t>麥寮鄉生命紀念館納骨室內裝修二期工程委託設計監造服務593,415元; 保留原因：履約中，已支付第一期之金額：19萬7,805 元。                                                        權責保留：59萬3,415 元 。改善措施：二期工程己決標，109年度可施工完成。</t>
  </si>
  <si>
    <t>麥寮鄉麥豐萬應祠興建工程及委託設計監造2,500,000元; 保留原因：專案保留：工程尚未設計完成，故工程無法發包專案保留2,405,500元。訂有委託設計監造契約履約中保留94,500元。合計保留2,500,000元至109年繼續執行。改善措施：目前細部設計中，109年度可施工完成。</t>
  </si>
  <si>
    <t>麥寮都市計畫社教用地變更機關用地委託技術服務711,000元; 保留原因：履約中
1.契約價金:新台幣79萬元。
2.已支付之金額:第一期款:新台幣7萬9,000元。
3.保留:新台幣71萬1,000元整。
改善措施：因與社教園區(圖書館及生活美學館)新建工程相衝突，擬待新建工程取得使用執照後，續辦迅行變更事宜。</t>
  </si>
  <si>
    <t>「108學年度麥寮高中學生上、下學交通車租賃採購」3,780,000元; 保留原因：(履約中)因履約期限至109年6月30日(下學期)，故予以保留。改善措施：跨年度業務，依學校學年度辦理撥款。</t>
  </si>
  <si>
    <t>麥寮鄉生命紀念館納骨櫃室內裝修二期工程18,114,280元; 保留原因：工程已開標，但麥寮汽電公司促協金變更補助本計畫1,000萬元尚未核定，故工程保留決標中，專案保留1,811萬4,280元保留至109年度執行。
改善措施：工程已辦理決標，109年度可施工完畢。</t>
  </si>
  <si>
    <t>麥寮鄉三盛村及崙後村新裝廣播系統採購案985,700元; 保留原因：本採購案經費來源係台灣電力股份有限公司108年度發電年度促協金，相關費用尚未入庫，故須保留經費至下年度執行。改善措施：本案已驗收完成，俟決算後即可付款。</t>
  </si>
  <si>
    <t>麥寮鄉國小英語情境學習提升計畫10,080,000元; 保留原因：該補助案件因涉及轄內5間國小，需求廣泛，以致發包單位麥寮國小尚未於本年度完成發包，故需保留至下年度繼續執行。改善措施：因應本鄉轄內國小需求不一，故本鄉委請麥寮國小於109年度統一發包。</t>
  </si>
  <si>
    <t>架仔頭籃球館工程經費9,938,460元; 保留原因：工程總預算1000萬。
(1)已撥付56,290元(地質鑽深)。
(2)已撥付5,250元(土地測量)。
(3)保留數額993萬8,460元。該工程案件因涉及土地變更編定尚未完成，以致委託設計監造服務案尚未完成，故需保留至下年度繼續執行。
改善措施：預計109年取得建照並開始施工。</t>
  </si>
  <si>
    <t>大灣寧適家園集會所活動中心興建工程2,940,000元; 保留原因：該工程案件因委託設計監造服務案尚在執行中，故需保留至下年度繼續執行。
(1)已撥付地質鑽探費用60,000元
。
(2)剩餘款項2,940,000元。
改善措施：目前執行至細部設計修正階段，本案預計109年度可執行工程發包。</t>
  </si>
  <si>
    <t>變更麥寮都市計畫(第三次通盤檢討)案委託技術服務1,866,000元; 保留原因：本案因尚未履約完成，故需辦理保留。積極辦理中。</t>
  </si>
  <si>
    <t>106年麥豐、瓦磘、興華、崙後、三盛及後安等6村排水溝改善工程4,005,000元; 保留原因：因工程尚未完成結報手續，而予以保留。積極辦理中。</t>
  </si>
  <si>
    <t>鄉內道路及排水(含轄內農水路)改善工程300,000元; 保留原因：因工程尚在施工中，故需辦理預算保留。積極辦理中。</t>
  </si>
  <si>
    <t>麥寮鄉中興村聚落道路及環境景觀綠美化工程</t>
  </si>
  <si>
    <t>中興村中山段759地號排水溝改善工程924,000元; 保留原因：因工程涉及水利溝，目前已請設計單位提送設計書圖。積極辦理中。</t>
  </si>
  <si>
    <t>106年度雲林縣麥寮鄉轄內工程委託設計及監造(開口契約)1,465,252元;
保留原因：本案為鄉內工程案件委託設計監造開口契約，因需配合鄉內各項工程案件，而予以保留。積極辦理中。</t>
  </si>
  <si>
    <t>麥寮鄉兒童公園興建工程39,566,955元; 保留原因：
1、已簽准解約，不及於本年度結算，而予以保留。
2、已陳核辦理「麥寮鄉兒童公園興建工程」委託設計案，不及發生權責，而予以保留。積極辦理中。</t>
  </si>
  <si>
    <t>107年新吉、橋頭、三盛等3村排水溝改善工程4,140,000元; 保留原因：因工程施工中尚未完工，而予以保留。積極辦理中。</t>
  </si>
  <si>
    <t>麥寮鄉各村落景點設施指示標示及裝置藝術工程7,995,000元; 保留原因：因工程尚在施工中尚未完工，故需辦理預算保留。積極辦理中。</t>
  </si>
  <si>
    <t>107年度麥寮鄉各村道路及排水改善工程10,756,492元; 保留原因：因工程尚在施工中尚未完工，故需辦理預算保留。積極辦理中。</t>
  </si>
  <si>
    <t>107年度麥寮鄉道路路面改善及排水修復工程之開口契約(預估)4,000,000元; 保留原因：因工程尚在施工中尚未完工，需辦理保留。積極辦理中。</t>
  </si>
  <si>
    <t>107年興華、崙後、海豐村等三村道路路面改善工程2,398,127元; 保留原因：因工程尚在施工中尚未完工，故需辦理預算保留。積極辦理中。</t>
  </si>
  <si>
    <t>麥寮鄉橋頭村泰安宮廟前廣場暨文化生活圈道路串聯與改善工程4,800,000元; 
保留原因：因工程辦理施工作業中並配合上級補助款辦理，故保留。積極辦理中。</t>
  </si>
  <si>
    <t>麥寮鄉瓦磘村落福安宮及褔興宫廣場暨周邊道路環境改善工程2,140,410元; 保留原因：工程已完工配合上級補助款，予以保留。積極辦理中。</t>
  </si>
  <si>
    <t>107年度雲林縣麥寮鄉轄內工程委託設計及監造（含駐點人員）開口契約425,821元; 保留原因：本案為鄉內工程案件委託設計監造開口契約，因需配合鄉內各項工程案件，而予以保留。積極辦理中。</t>
  </si>
  <si>
    <t>107年度全鄉路燈新設工程(預估)3,764,129元; 保留原因：因工程施工中，尚有線補費要待台電公司通知金額不定，故需全數保留。積極辦理中。</t>
  </si>
  <si>
    <t>108年度麥寮鄉移動式抽水機維修保養及運輸操作搶險作業（預估）500,000元; 保留原因：因工程尚未完成結報手續，而予以保留。積極辦理中。</t>
  </si>
  <si>
    <t>108年度全鄉路燈電桿遷移及修復工程（預估）700,000元; 保留原因：工程施工中尚未完工而予以保留。積極辦理中。</t>
  </si>
  <si>
    <t>麥寮鄉108年鄉政建設諮詢顧問及專案管理計畫597,500元; 保留原因：專案管理服務已完成，尚未完成結報手續而予以保留。積極辦理中。</t>
  </si>
  <si>
    <t>108年度麥寮鄉公園樹木修剪及除草（預估）800,000元; 保留原因：勞務服務已完成，尚未完成結報手續而予以保留。積極辦理中。</t>
  </si>
  <si>
    <t>108年度麥寮鄉轄內區域中小排水系統清除淤泥勞務採購案（預估）1,668,645元; 保留原因：因工程尚未完成結報手續，而予以保留。積極辦理中。</t>
  </si>
  <si>
    <t>中興村中山段759地號排水溝改善工程1,000,000元; 保留原因：因工程涉及水利溝，目前已請設計單位提送設計書圖。積極辦理中。</t>
  </si>
  <si>
    <t>108年度三盛、橋頭等四村排水改善工程3,000,000元; 保留原因：工程施工中尚未完工而予以保留。積極辦理中。</t>
  </si>
  <si>
    <t>中興村中山段759地號排水溝改善工程576,000元; 保留原因：因工程涉及水利溝，已請設計單位提送設計書圖。積極辦理中。</t>
  </si>
  <si>
    <t>108年三盛、新吉村道路及排水改善工程6,950,800元; 保留原因：因工程涉及水利溝，已請設計單位製作設計書圖。積極辦理中。</t>
  </si>
  <si>
    <t>108年度瓦磘村道路排水改善工程5,210,000元; 保留原因：因工程涉及水利溝，已請設計單位製作設計書圖。積極辦理中。</t>
  </si>
  <si>
    <t>108年度麥津、橋頭、興華等3村道路及排水改善工程8,772,410元; 保留原因：因工程涉及水利溝，已請設計單位提送設計書圖。積極辦理中。</t>
  </si>
  <si>
    <t>108年度麥津村及興華村道路及排水改善工程9,460,000元; 保留原因：委託設計預算書製作中。積極辦理中。</t>
  </si>
  <si>
    <t>沒入承攬履約保證金。</t>
  </si>
  <si>
    <t>收證照登記費。</t>
  </si>
  <si>
    <t>收回107年春節慰問禮品及補助老人會辦理走動式學習觀摩活動經費。</t>
  </si>
  <si>
    <r>
      <t>註：土地增加主要係麥寮鄉興忠段589-1地號及
    橋頭段1921-2地號分割為橋頭段1921-5、泰盛段444地號。
    房屋主要係麥寮鄉圖書館(文化大樓)增加面積875.48m</t>
    </r>
    <r>
      <rPr>
        <vertAlign val="superscript"/>
        <sz val="12"/>
        <rFont val="標楷體"/>
        <family val="4"/>
      </rPr>
      <t>2</t>
    </r>
    <r>
      <rPr>
        <sz val="12"/>
        <rFont val="標楷體"/>
        <family val="4"/>
      </rPr>
      <t>。
    固定資產金額大幅減少，主要係108年度適用普通公務單位會計制度之一致規定提列折舊所致。</t>
    </r>
  </si>
  <si>
    <t>項   目   及   摘   要</t>
  </si>
  <si>
    <t>中華民國108年度</t>
  </si>
  <si>
    <t xml:space="preserve"> 單位：新臺幣元</t>
  </si>
  <si>
    <t>小   計</t>
  </si>
  <si>
    <t>合    計</t>
  </si>
  <si>
    <t>一、上年度結存</t>
  </si>
  <si>
    <t xml:space="preserve">  (一)專戶存款</t>
  </si>
  <si>
    <t xml:space="preserve">  (二)各機關現金</t>
  </si>
  <si>
    <t xml:space="preserve">  (三)公庫存款</t>
  </si>
  <si>
    <t>二、收項</t>
  </si>
  <si>
    <t xml:space="preserve">  (一)本年度歲入實現數</t>
  </si>
  <si>
    <t xml:space="preserve">  (二)以前年度歲入應收數</t>
  </si>
  <si>
    <t>ˉ   1.實現數</t>
  </si>
  <si>
    <t>ˉ   2.註銷數</t>
  </si>
  <si>
    <t>ˉ   3.審修淨(增)減數</t>
  </si>
  <si>
    <t xml:space="preserve">  (三)以前年度歲入保留數</t>
  </si>
  <si>
    <t xml:space="preserve">   ˉ2.註銷數</t>
  </si>
  <si>
    <t xml:space="preserve">  (四)本年度債務舉借實現數</t>
  </si>
  <si>
    <t xml:space="preserve">  (五)以前年度債務舉借保留實現數</t>
  </si>
  <si>
    <t>ˉ   1.以前年度轉入實現數</t>
  </si>
  <si>
    <t xml:space="preserve">  (六)本年度特別決算收入</t>
  </si>
  <si>
    <t>　   1.特別決算歲入實現數</t>
  </si>
  <si>
    <t>　   2.特別決算債務舉借實現數</t>
  </si>
  <si>
    <t xml:space="preserve">  (七)以前年度特別決算收入應收(保留)數</t>
  </si>
  <si>
    <t>　   2.特別決算歲入保留註銷數</t>
  </si>
  <si>
    <t>　   3.特別決算債務舉借實現數</t>
  </si>
  <si>
    <t>　   4.特別決算債務舉借註銷數</t>
  </si>
  <si>
    <t xml:space="preserve">  (八)應收剔除經費淨(增)減數</t>
  </si>
  <si>
    <t xml:space="preserve">  (九)其他應收款淨(增)減數</t>
  </si>
  <si>
    <t>　   1.本年度歲出賸餘已撥待繳庫數(-)</t>
  </si>
  <si>
    <t>　   2.以前年度應付及保留數已撥註銷待繳庫數(-)</t>
  </si>
  <si>
    <t>　   3.以前年度歲出賸餘繳庫數</t>
  </si>
  <si>
    <t>　   4.註銷以前年度歲出賸餘待繳庫數</t>
  </si>
  <si>
    <t>　   5.審修增列以前年度歲出賸餘待繳庫數(-)</t>
  </si>
  <si>
    <t xml:space="preserve">  (十)暫收款淨增(減)數</t>
  </si>
  <si>
    <t xml:space="preserve">  (十一)預收款淨增(減)數</t>
  </si>
  <si>
    <t xml:space="preserve">  (十二)預收其他基金款淨增(減)數</t>
  </si>
  <si>
    <t xml:space="preserve">  (十三)預收其他政府款淨增(減)數</t>
  </si>
  <si>
    <t xml:space="preserve">  (十四)存入保證金淨增(減)數</t>
  </si>
  <si>
    <t xml:space="preserve">  (十五)應付代收款淨增(減)數</t>
  </si>
  <si>
    <t xml:space="preserve">  (十六)應付保管款淨增(減)數</t>
  </si>
  <si>
    <t xml:space="preserve">  (十七)資產負債淨額淨增(減)數</t>
  </si>
  <si>
    <t>ˉ   1.審修淨增(減)列以前年度歲入實現數</t>
  </si>
  <si>
    <t>ˉ   2.審修淨減(增)列以前年度歲出實現數</t>
  </si>
  <si>
    <t>ˉ   3.審修淨增(減)列以前年度歲入應收數</t>
  </si>
  <si>
    <t>ˉ   4.審修淨減(增)列以前年度歲出應付數</t>
  </si>
  <si>
    <t xml:space="preserve">     5.審修淨增(減)列以前年度歲入保留數</t>
  </si>
  <si>
    <t xml:space="preserve">   ˉ6.審修淨減(增)列以前年度歲出保留數</t>
  </si>
  <si>
    <t>ˉ   7.審修淨減(增)列以前年度債務舉借保留數</t>
  </si>
  <si>
    <t>ˉ   8.審修增列應收剔除經費</t>
  </si>
  <si>
    <t>ˉ   9.退還以前年度歲入繳庫數(-)</t>
  </si>
  <si>
    <t>ˉ   10.增列以前年度歲入待收繳數</t>
  </si>
  <si>
    <t>ˉ   11.註銷以前年度歲入待收繳數(-)</t>
  </si>
  <si>
    <t>ˉ   12.註銷以前年度歲入應收數(-)</t>
  </si>
  <si>
    <t>ˉ   13.註銷以前年度歲入保留數(-)</t>
  </si>
  <si>
    <t>ˉ   14.註銷以前年度債務舉借保留數(-)</t>
  </si>
  <si>
    <t>ˉ   15.註銷以前年度歲出應付數</t>
  </si>
  <si>
    <t>ˉ   16.註銷以前年度歲出保留數</t>
  </si>
  <si>
    <t>ˉ   17.註銷以前年度已撥款數(-)</t>
  </si>
  <si>
    <t>ˉ   18.註銷應收剔除經費(-)</t>
  </si>
  <si>
    <t>ˉ   19.註銷存出保證金(-)</t>
  </si>
  <si>
    <t>ˉ   20.註銷材料(-)</t>
  </si>
  <si>
    <t xml:space="preserve">  (十八)短期借款</t>
  </si>
  <si>
    <t xml:space="preserve">  (十九)特種基金保管款</t>
  </si>
  <si>
    <t>三、付項</t>
  </si>
  <si>
    <t xml:space="preserve">  (一)本年度歲出實現數</t>
  </si>
  <si>
    <t xml:space="preserve">  (二)以前年度歲出應付數</t>
  </si>
  <si>
    <t>ˉ   3.調整數(-)</t>
  </si>
  <si>
    <t>ˉ   4.審修淨(增)減數</t>
  </si>
  <si>
    <t xml:space="preserve">  (三)以前年度歲出保留數</t>
  </si>
  <si>
    <t>ˉ   3.調整數</t>
  </si>
  <si>
    <t xml:space="preserve">  (四)本年度債務償還數</t>
  </si>
  <si>
    <t xml:space="preserve">  (五)本年度特別決算歲出實現數</t>
  </si>
  <si>
    <t xml:space="preserve">  (六)以前年度特別決算支出應付(保留)數</t>
  </si>
  <si>
    <t>ˉ   1.特別決算歲出實現數</t>
  </si>
  <si>
    <t>ˉ   2.特別決算歲出註銷數</t>
  </si>
  <si>
    <t xml:space="preserve">  (七)材料淨增(減)數</t>
  </si>
  <si>
    <t xml:space="preserve">  (八)暫付款淨增(減)數</t>
  </si>
  <si>
    <t xml:space="preserve">  (九)預付款淨增(減)數</t>
  </si>
  <si>
    <t xml:space="preserve">  (十)預付其他基金款淨增(減)數</t>
  </si>
  <si>
    <t xml:space="preserve">  (十一)預付其他政府款淨增(減)數</t>
  </si>
  <si>
    <t xml:space="preserve">  (十二)存出保證金淨增(減)數</t>
  </si>
  <si>
    <t xml:space="preserve">  (十三)抵繳收入實物淨增(減)數</t>
  </si>
  <si>
    <t>四、收項付項差額</t>
  </si>
  <si>
    <t>五、本年度結存</t>
  </si>
  <si>
    <t>雲林縣麥寮鄉總決算</t>
  </si>
  <si>
    <t>現金出納表</t>
  </si>
  <si>
    <t>108年度橋頭村落道路路面及排水改善工程3,540,000元; 保留原因：委託設計預算書製作中。積極辦理中。</t>
  </si>
  <si>
    <t>108年度瓦磘、麥津、海豐、後安等四村道路路面及排水改善工程3,400,000元; 保留原因：委託設計預算書製作中。積極辦理中。</t>
  </si>
  <si>
    <t>108年度麥豐、橋頭等兩村村落道路路面及排水改善工程1,370,000元; 保留原因：因工程涉及水利溝，目前尚需申請鑑界。積極辦理中。</t>
  </si>
  <si>
    <t>108年度麥寮鄉鄉內道路路面及排水改善工程9,690,000元; 保留原因：因工程涉及水利溝，目前尚須申請鑑界。積極辦理中。</t>
  </si>
  <si>
    <t>108年度施厝、中興等兩村村落道路路面及排水改善工程7,190,000元; 保留原因：因工程涉及水利溝，已請設計單位製作設計圖。積極辦理中。</t>
  </si>
  <si>
    <t>108年度崙後、麥豐村道路排水改善工程3,380,000元; 保留原因：因工程涉及水利溝，已請設計單位製作設計書圖。積極辦理中。</t>
  </si>
  <si>
    <t>路燈基座改善工程94,500元; 保留原因：因工程施工中尚未完工而予以保留。積極辦理中。</t>
  </si>
  <si>
    <t>108年度標線標誌工程（預估）1,000,000元; 保留原因：因工程施工中尚未完工，而予以保留。積極辦理中。</t>
  </si>
  <si>
    <t>麥寮鄉興華社區農水路改善工程10,000,000元; 保留原因：因工程施工中尚未完工，而予以保留。積極辦理中。</t>
  </si>
  <si>
    <t>金               額</t>
  </si>
  <si>
    <t>　　稅課收入</t>
  </si>
  <si>
    <t>　　罰款及賠償收入</t>
  </si>
  <si>
    <t>　　規費收入</t>
  </si>
  <si>
    <t>　　財產收入</t>
  </si>
  <si>
    <t>　　營業盈餘及事業收入</t>
  </si>
  <si>
    <t>　　補助及協助收入</t>
  </si>
  <si>
    <t>　　捐獻及贈與收入</t>
  </si>
  <si>
    <t>　　其他收入</t>
  </si>
  <si>
    <t>　　舉借長期債務收入</t>
  </si>
  <si>
    <t>　　人事支出</t>
  </si>
  <si>
    <t>　　業務支出</t>
  </si>
  <si>
    <t>　　設備及投資支出</t>
  </si>
  <si>
    <t>　　債務支出</t>
  </si>
  <si>
    <t>　　獎補助支出</t>
  </si>
  <si>
    <t>　　其他支出</t>
  </si>
  <si>
    <t>流動資產</t>
  </si>
  <si>
    <t>非流動資產</t>
  </si>
  <si>
    <t>資產合計</t>
  </si>
  <si>
    <t>流動負債</t>
  </si>
  <si>
    <t>負債及淨資產合計</t>
  </si>
  <si>
    <t>現金</t>
  </si>
  <si>
    <t>短期投資</t>
  </si>
  <si>
    <t>應收款項</t>
  </si>
  <si>
    <t>存貨</t>
  </si>
  <si>
    <t>其他流動資產</t>
  </si>
  <si>
    <t>押匯貼現、放款、基金</t>
  </si>
  <si>
    <t>長期應收款項</t>
  </si>
  <si>
    <t>採權益法之股權投資</t>
  </si>
  <si>
    <t>其他投資</t>
  </si>
  <si>
    <t>土地、建築物及設備</t>
  </si>
  <si>
    <t>無形資產</t>
  </si>
  <si>
    <t>其他資產</t>
  </si>
  <si>
    <t>短期債務</t>
  </si>
  <si>
    <t>應付款項</t>
  </si>
  <si>
    <t>預收款項</t>
  </si>
  <si>
    <t>其他流動負債</t>
  </si>
  <si>
    <t>非流動負債</t>
  </si>
  <si>
    <t>長期債務</t>
  </si>
  <si>
    <t>其他負債</t>
  </si>
  <si>
    <t>淨資產</t>
  </si>
  <si>
    <t>註：內部往來沖銷項目：包括應收(付)款項與預付款項、其他流動負債及對特種基金投資等。</t>
  </si>
  <si>
    <t>預付款項</t>
  </si>
  <si>
    <t>108年度興華、海豐等四村道路路面工程5,679,000元; 保留原因：因工程施工中尚未完工，而予以保留。積極辦理中。</t>
  </si>
  <si>
    <t>雲林縣麥寮鄉崙後村開元宫、雷厝及新吉村新吉大道人行環境改善工程8,000,000元; 保留原因：本案施工中尚未完工，需辦理保留，另因配合上級補助經費，故保留本所自有財源800萬元整。積極辦理中。</t>
  </si>
  <si>
    <t>麥寮鄉台灣生菜村道路景觀暨環境綠美化工程3,801,580元; 保留原因：本案施工中尚未完工，需辦理保留，另因配合上級補助經費，故保留本所自有財源3,801,580元整。積極辦理中。</t>
  </si>
  <si>
    <t>麥寮鄉中興村聚落道路及環境景觀綠美化工程4,403,000元; 保留原因：本案因尚未完成，故需辦理保留，另該案因配合上級補助經費，故保留本所自有財源4,403,000元整。積極辦理中。</t>
  </si>
  <si>
    <t>108年度麥寮鄉道路路面改善及排水修復工程之開口契約（預估）4,953,853元; 保留原因：因工程施工中尚未完工，而予以保留。積極辦理中。</t>
  </si>
  <si>
    <t>西施社區排水暨休閒設施改善工程2,662,293元; 保留原因：因工程尚未完成結報手續，而予以保留。積極辦理中。</t>
  </si>
  <si>
    <t>雲林縣麥竂市區城鄉公園周邊人行步道改善工程1,495,516元; 保留原因：因工程尚未完成結報手續，而予以保留。積極辦理中。</t>
  </si>
  <si>
    <t>106年麥寮鄉中興路道路改善工程627,064元; 保留原因：因工程尚未完成結報手續，而予以保留。積極辦理中。</t>
  </si>
  <si>
    <t>雲林縣麥寮鄉後安村褔福興宮周邊道路環境改善工程1,270,188元; 保留原因：因工程尚未完成結報手續，而予以保留。（台電管線下地之線路變更設置及二次臨遷費用）積極辦理中。</t>
  </si>
  <si>
    <t>雲林縣麥寮鄉D幹線下水道排水改善工程265,295元; 保留原因：因工程尚未完成結報手續，而予以保留。積極辦理中。</t>
  </si>
  <si>
    <t>108年度雲林縣麥寮鄉轄內工程委託設計及監造(開口契約)480,160元; 保留原因：因工程施工中尚未完工，而予以保留。積極辦理中。</t>
  </si>
  <si>
    <t>108年度雲林縣麥寮鄉轄內工程委託設計及監造(開口契約)2,174,049元; 保留原因：因工程施工中尚未完工，而予以保留。積極辦理中。</t>
  </si>
  <si>
    <t>108年度常溫瀝青混凝土採購516,000元; 保留原因：因本案件尚未完成結報手續，而予以保留。積極辦理中。</t>
  </si>
  <si>
    <t>108年度雲林縣麥寮鄉公所工程勘查車租賃418,384元; 保留原因：因本案件尚未完成結報手續，而予以保留。積極辦理中。</t>
  </si>
  <si>
    <t>108年度全鄉路燈更新設計及汰換工程(預估)5,000,000元; 保留原因：本案後續有變更設計，預估增加經費以不超出預算總金額為原則，故需辦理預算保留。積極辦理中。</t>
  </si>
  <si>
    <t>108年度全鄉路燈新設工程(預估)2,000,000元; 保留原因：工程款尚未完成結報手續檢據核銷而予保留。積極辦理中。</t>
  </si>
  <si>
    <t>108年度麥寮鄉防汛暨天然災害防範及緊急搶險（修）採購（預估）900,000元; 保留原因：因工程尚未完成結報手續，而予以保留。積極辦理中。</t>
  </si>
  <si>
    <t>麥寮鄉「休閒農漁園區」委託規劃案費用1,800,000元; 保留原因：委託規劃招標中於108年尚未發包而予以保留。依履約期程進度積極辦理中。</t>
  </si>
  <si>
    <t>資源回收場及停車場車棚修繕1,602,000元; 保留原因：工程變更施工中尚未完工而予以保留。改善措施：本案工程已驗收完成，辦理付款中；委託設計監造訂於109年3月12日辦理驗收。</t>
  </si>
  <si>
    <t>清溝車真空泵浦(葉式)198,000元; 保留原因：已決標，財物待進口尚未交貨安裝而予以保留。本案工程已驗收完成，辦理付款中。</t>
  </si>
  <si>
    <t>資源回收場及停車場車棚修繕204,836元; 保留原因：工程變更施工中尚未完工予以保留。本案工程已驗收完成，辦理付款中；委託設計監造訂於109年3月12日辦理驗收。</t>
  </si>
  <si>
    <t>購置碎木機具2,400,000元; 保留原因：因招標文件尚未完成，不及於108年度發包採購，故申請保留。加速辦理。</t>
  </si>
  <si>
    <t>增購清運垃圾車2,921,250元; 保留原因：財物採購已下訂尚未交貨驗收，故申請保留。目前辦理規格查驗中，俟交車驗收。</t>
  </si>
  <si>
    <t>　退休撫卹給付支出</t>
  </si>
  <si>
    <t>20.26%</t>
  </si>
  <si>
    <t>　　公教人員退休給付</t>
  </si>
  <si>
    <t>20.54%</t>
  </si>
  <si>
    <t>　　　公務人員退休給付</t>
  </si>
  <si>
    <t>　　公教人員撫卹給付</t>
  </si>
  <si>
    <t>　　　公教人員撫卹給付</t>
  </si>
  <si>
    <t>45.95%</t>
  </si>
  <si>
    <t>　　公教人員各項補助</t>
  </si>
  <si>
    <t>　　　公務人員各項補助</t>
  </si>
  <si>
    <t>89.53%</t>
  </si>
  <si>
    <t>　第二預備金</t>
  </si>
  <si>
    <t>　　第二預備金</t>
  </si>
  <si>
    <t>　　　第二預備金</t>
  </si>
  <si>
    <t>108年三盛、海豐村道路及排水改善工程6,700,000元; 保留原因：工程施工中尚未完工而予以保留。積極辦理中。</t>
  </si>
  <si>
    <t>幼兒園走廊、樓梯及禮堂地板整建工程、幼兒園辦公室、保健室、音樂器材室地板整建工程、車棚整建工程自籌款525,000元、上級補助款4,725,000元; 保留原因：工程規劃設計中而予以保留。積極辦理中。</t>
  </si>
  <si>
    <t>麥寮鄉立幼兒園-崙後分園委託規劃設計監造費(含國有土地撥用申請、容許使用等)(預估)4,500,000元; 保留原因：工程規劃中尚未發包而予以保留。積極辦理中。</t>
  </si>
  <si>
    <t>幼兒分班預定地(崙南段-1553號地號)向國有財產署有償撥用不動產價款3,500,000元; 保留原因：不動產有償撥用程序尚在進行中而予以保留。積極辦理中。</t>
  </si>
  <si>
    <t>　A03</t>
  </si>
  <si>
    <t>　C01</t>
  </si>
  <si>
    <t>　C03</t>
  </si>
  <si>
    <t>108總決算各表.xls#歲出保留分析表!A1</t>
  </si>
  <si>
    <t>　C03</t>
  </si>
  <si>
    <t>　A05</t>
  </si>
  <si>
    <t>一、普通基金包括總預算、特別預算，另債務基金辦理普通基金舉新債還舊債數亦列入普通基金達。</t>
  </si>
  <si>
    <r>
      <t xml:space="preserve">    </t>
    </r>
    <r>
      <rPr>
        <sz val="10"/>
        <color indexed="8"/>
        <rFont val="標楷體"/>
        <family val="4"/>
      </rPr>
      <t>1</t>
    </r>
    <r>
      <rPr>
        <sz val="10"/>
        <color indexed="8"/>
        <rFont val="Times New Roman"/>
        <family val="1"/>
      </rPr>
      <t>.</t>
    </r>
    <r>
      <rPr>
        <sz val="10"/>
        <color indexed="8"/>
        <rFont val="標楷體"/>
        <family val="4"/>
      </rPr>
      <t>未舉借預算淨保留數，係本年度暨以前年度債務之舉借保留數減債務之償還保留數。</t>
    </r>
  </si>
  <si>
    <t xml:space="preserve">  2.自償性債務：係指公共債務法第5條第5項及第6項規定之債務。</t>
  </si>
  <si>
    <t>無</t>
  </si>
  <si>
    <t>1、108年度雲林縣麥寮鄉公所社區營造三期及村落文化發展計畫已完成，因補助款尚未入庫，而辦理保留，待縣府撥款(150,000元)。已於109年2月18日撥款入庫。
2、公托改制幼兒園增加人事經費，因補助款尚未入庫，而辦理保留，待縣府撥款(1,250,000元)。已於109年2月18日撥款入庫。
3、幼兒園走廊、樓梯、禮堂地板、幼兒園辦公室、保健室、音樂器材室、車棚整建工程，各項工程按實際進度核算補助款，補助單位正審核，致尚未撥款，仍需辦理保留(4,725,000元)。積極趕辦。</t>
  </si>
  <si>
    <t>1、台灣電力公司協助雲林縣政府108年度發電年度促協金(運轉中)-雲麥風力發電機組。因補助款尚未核撥，保留至109年度繼續執行(154,000元)，已於109年1月30日撥款入庫。
2、台灣電力公司協助雲林縣麥寮鄉公所108年度發電年度促協助金(運轉中)-雲麥風力發電機組。因補助款尚未核撥，保留至109年度繼續執行(772,000元)，已於109年1月30日撥款入庫。</t>
  </si>
  <si>
    <t xml:space="preserve">10、11、12月份一般廢棄物清理費環保局尚未核撥，仍需辦理保留，待環保局撥款並加速辦理。
</t>
  </si>
  <si>
    <t>　A07</t>
  </si>
  <si>
    <t>　A04</t>
  </si>
  <si>
    <t>　C04</t>
  </si>
  <si>
    <t>　B07</t>
  </si>
  <si>
    <t>賸餘數
(或減免、註銷數)</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</si>
</sst>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DBNum1][$-404]General"/>
    <numFmt numFmtId="177" formatCode="&quot;Yes&quot;;&quot;Yes&quot;;&quot;No&quot;"/>
    <numFmt numFmtId="178" formatCode="&quot;True&quot;;&quot;True&quot;;&quot;False&quot;"/>
    <numFmt numFmtId="179" formatCode="&quot;On&quot;;&quot;On&quot;;&quot;Off&quot;"/>
    <numFmt numFmtId="180" formatCode="#,##0.00_ "/>
    <numFmt numFmtId="181" formatCode="#,##0_ "/>
    <numFmt numFmtId="182" formatCode="#,##0.00_);[Red]\(#,##0.00\)"/>
    <numFmt numFmtId="183" formatCode="#,##0.00_ ;[Red]\-#,##0.00\ "/>
    <numFmt numFmtId="184" formatCode="00"/>
    <numFmt numFmtId="185" formatCode="000"/>
    <numFmt numFmtId="186" formatCode="#,##0_ ;[Red]\-#,##0\ "/>
    <numFmt numFmtId="187" formatCode="0.00_);[Red]\(0.00\)"/>
    <numFmt numFmtId="188" formatCode="0_ "/>
    <numFmt numFmtId="189" formatCode="\+#,##0;\-#,##0"/>
    <numFmt numFmtId="190" formatCode="[$-404]e&quot;/&quot;m&quot;/&quot;d"/>
    <numFmt numFmtId="191" formatCode="0.00_ "/>
    <numFmt numFmtId="192" formatCode="m&quot;月&quot;d&quot;日&quot;"/>
    <numFmt numFmtId="193" formatCode="#,##0_);[Red]\(#,##0\)"/>
    <numFmt numFmtId="194" formatCode="#,##0.000000"/>
    <numFmt numFmtId="195" formatCode="#,##0.000000_ "/>
    <numFmt numFmtId="196" formatCode="_-* #,##0_-;\-* #,##0_-;_-* &quot;-&quot;??_-;_-@_-"/>
    <numFmt numFmtId="197" formatCode="0_);[Red]\(0\)"/>
  </numFmts>
  <fonts count="74">
    <font>
      <sz val="9"/>
      <name val="標楷體"/>
      <family val="4"/>
    </font>
    <font>
      <sz val="12"/>
      <name val="標楷體"/>
      <family val="4"/>
    </font>
    <font>
      <sz val="16"/>
      <name val="標楷體"/>
      <family val="4"/>
    </font>
    <font>
      <u val="single"/>
      <sz val="9"/>
      <color indexed="12"/>
      <name val="標楷體"/>
      <family val="4"/>
    </font>
    <font>
      <u val="single"/>
      <sz val="9"/>
      <color indexed="36"/>
      <name val="標楷體"/>
      <family val="4"/>
    </font>
    <font>
      <sz val="24"/>
      <name val="標楷體"/>
      <family val="4"/>
    </font>
    <font>
      <sz val="14"/>
      <name val="標楷體"/>
      <family val="4"/>
    </font>
    <font>
      <b/>
      <sz val="24"/>
      <name val="標楷體"/>
      <family val="4"/>
    </font>
    <font>
      <b/>
      <sz val="28"/>
      <name val="標楷體"/>
      <family val="4"/>
    </font>
    <font>
      <sz val="12"/>
      <color indexed="8"/>
      <name val="新細明體"/>
      <family val="1"/>
    </font>
    <font>
      <sz val="12"/>
      <color indexed="9"/>
      <name val="新細明體"/>
      <family val="1"/>
    </font>
    <font>
      <sz val="10"/>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2"/>
      <name val="標楷體"/>
      <family val="4"/>
    </font>
    <font>
      <sz val="8"/>
      <name val="標楷體"/>
      <family val="4"/>
    </font>
    <font>
      <sz val="9"/>
      <name val="細明體"/>
      <family val="3"/>
    </font>
    <font>
      <sz val="11"/>
      <name val="標楷體"/>
      <family val="4"/>
    </font>
    <font>
      <sz val="7"/>
      <name val="標楷體"/>
      <family val="4"/>
    </font>
    <font>
      <u val="single"/>
      <sz val="10"/>
      <name val="標楷體"/>
      <family val="4"/>
    </font>
    <font>
      <u val="single"/>
      <sz val="20"/>
      <name val="標楷體"/>
      <family val="4"/>
    </font>
    <font>
      <u val="single"/>
      <sz val="24"/>
      <name val="標楷體"/>
      <family val="4"/>
    </font>
    <font>
      <sz val="9.5"/>
      <name val="標楷體"/>
      <family val="4"/>
    </font>
    <font>
      <u val="single"/>
      <sz val="18"/>
      <name val="標楷體"/>
      <family val="4"/>
    </font>
    <font>
      <u val="single"/>
      <sz val="22"/>
      <name val="標楷體"/>
      <family val="4"/>
    </font>
    <font>
      <sz val="12"/>
      <name val="新細明體"/>
      <family val="1"/>
    </font>
    <font>
      <u val="single"/>
      <sz val="16"/>
      <name val="標楷體"/>
      <family val="4"/>
    </font>
    <font>
      <u val="single"/>
      <sz val="14"/>
      <name val="標楷體"/>
      <family val="4"/>
    </font>
    <font>
      <b/>
      <sz val="16"/>
      <name val="標楷體"/>
      <family val="4"/>
    </font>
    <font>
      <b/>
      <sz val="36"/>
      <name val="標楷體"/>
      <family val="4"/>
    </font>
    <font>
      <sz val="22"/>
      <name val="標楷體"/>
      <family val="4"/>
    </font>
    <font>
      <b/>
      <sz val="10"/>
      <name val="標楷體"/>
      <family val="4"/>
    </font>
    <font>
      <sz val="14"/>
      <color indexed="8"/>
      <name val="標楷體"/>
      <family val="4"/>
    </font>
    <font>
      <sz val="12"/>
      <name val="Arial"/>
      <family val="2"/>
    </font>
    <font>
      <sz val="12"/>
      <color indexed="8"/>
      <name val="標楷體"/>
      <family val="4"/>
    </font>
    <font>
      <sz val="12"/>
      <color indexed="8"/>
      <name val="Times New Roman"/>
      <family val="1"/>
    </font>
    <font>
      <b/>
      <sz val="12"/>
      <name val="Arial"/>
      <family val="2"/>
    </font>
    <font>
      <b/>
      <sz val="12"/>
      <color indexed="8"/>
      <name val="標楷體"/>
      <family val="4"/>
    </font>
    <font>
      <b/>
      <sz val="14"/>
      <color indexed="8"/>
      <name val="標楷體"/>
      <family val="4"/>
    </font>
    <font>
      <b/>
      <sz val="11"/>
      <name val="標楷體"/>
      <family val="4"/>
    </font>
    <font>
      <b/>
      <sz val="11"/>
      <name val="Arial"/>
      <family val="2"/>
    </font>
    <font>
      <sz val="10"/>
      <color indexed="8"/>
      <name val="Times New Roman"/>
      <family val="1"/>
    </font>
    <font>
      <sz val="10"/>
      <color indexed="8"/>
      <name val="標楷體"/>
      <family val="4"/>
    </font>
    <font>
      <i/>
      <sz val="14"/>
      <color indexed="8"/>
      <name val="標楷體"/>
      <family val="4"/>
    </font>
    <font>
      <b/>
      <sz val="14"/>
      <name val="標楷體"/>
      <family val="4"/>
    </font>
    <font>
      <sz val="9"/>
      <name val="Arial"/>
      <family val="2"/>
    </font>
    <font>
      <u val="single"/>
      <sz val="8"/>
      <name val="標楷體"/>
      <family val="4"/>
    </font>
    <font>
      <sz val="18"/>
      <name val="標楷體"/>
      <family val="4"/>
    </font>
    <font>
      <sz val="10"/>
      <name val="Arial"/>
      <family val="2"/>
    </font>
    <font>
      <b/>
      <sz val="10"/>
      <name val="Arial"/>
      <family val="2"/>
    </font>
    <font>
      <vertAlign val="superscript"/>
      <sz val="12"/>
      <name val="標楷體"/>
      <family val="4"/>
    </font>
    <font>
      <b/>
      <sz val="18"/>
      <color indexed="54"/>
      <name val="新細明體"/>
      <family val="1"/>
    </font>
    <font>
      <sz val="9"/>
      <color indexed="8"/>
      <name val="Arial"/>
      <family val="2"/>
    </font>
    <font>
      <sz val="11"/>
      <color indexed="8"/>
      <name val="標楷體"/>
      <family val="4"/>
    </font>
    <font>
      <sz val="9"/>
      <color indexed="30"/>
      <name val="Arial"/>
      <family val="2"/>
    </font>
    <font>
      <sz val="9"/>
      <color indexed="8"/>
      <name val="細明體"/>
      <family val="3"/>
    </font>
    <font>
      <sz val="9"/>
      <color indexed="8"/>
      <name val="Arial Unicode MS"/>
      <family val="2"/>
    </font>
    <font>
      <b/>
      <sz val="10"/>
      <color indexed="8"/>
      <name val="標楷體"/>
      <family val="4"/>
    </font>
    <font>
      <b/>
      <sz val="9"/>
      <name val="新細明體"/>
      <family val="1"/>
    </font>
    <font>
      <b/>
      <sz val="8"/>
      <name val="標楷體"/>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67">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double"/>
      <top>
        <color indexed="63"/>
      </top>
      <bottom>
        <color indexed="63"/>
      </bottom>
    </border>
    <border>
      <left style="thin"/>
      <right style="double"/>
      <top>
        <color indexed="63"/>
      </top>
      <bottom style="thin"/>
    </border>
    <border>
      <left>
        <color indexed="63"/>
      </left>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color indexed="63"/>
      </top>
      <bottom style="thin"/>
    </border>
    <border diagonalDown="1">
      <left style="thin"/>
      <right style="thin"/>
      <top style="thin"/>
      <bottom style="thin"/>
      <diagonal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color indexed="8"/>
      </left>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style="medium"/>
      <top>
        <color indexed="63"/>
      </top>
      <bottom style="medium"/>
    </border>
    <border>
      <left style="medium"/>
      <right style="medium"/>
      <top>
        <color indexed="63"/>
      </top>
      <bottom>
        <color indexed="63"/>
      </bottom>
    </border>
    <border>
      <left style="thin"/>
      <right style="medium"/>
      <top style="thin"/>
      <bottom style="thin"/>
    </border>
    <border>
      <left style="medium"/>
      <right style="thin"/>
      <top style="thin"/>
      <bottom style="thin"/>
    </border>
    <border>
      <left style="thin"/>
      <right style="medium"/>
      <top>
        <color indexed="63"/>
      </top>
      <bottom>
        <color indexed="63"/>
      </bottom>
    </border>
    <border>
      <left style="medium"/>
      <right style="thin"/>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double"/>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11" fillId="0" borderId="0" applyNumberFormat="0" applyFill="0" applyBorder="0" applyAlignment="0">
      <protection/>
    </xf>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29" fillId="0" borderId="0" applyNumberFormat="0" applyFill="0" applyBorder="0" applyAlignment="0">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29" fillId="0" borderId="0" applyNumberFormat="0" applyFill="0" applyBorder="0" applyAlignment="0">
      <protection/>
    </xf>
    <xf numFmtId="0" fontId="11" fillId="0" borderId="0" applyNumberFormat="0" applyFill="0" applyBorder="0" applyAlignment="0" applyProtection="0"/>
    <xf numFmtId="0" fontId="11" fillId="0" borderId="0" applyNumberFormat="0" applyFill="0" applyBorder="0" applyAlignment="0">
      <protection/>
    </xf>
    <xf numFmtId="0" fontId="11" fillId="0" borderId="0" applyNumberFormat="0" applyFill="0" applyBorder="0" applyAlignment="0" applyProtection="0"/>
    <xf numFmtId="0" fontId="29" fillId="0" borderId="0" applyNumberFormat="0" applyFill="0" applyBorder="0" applyAlignment="0">
      <protection/>
    </xf>
    <xf numFmtId="0" fontId="29" fillId="0" borderId="0" applyNumberFormat="0" applyFill="0" applyBorder="0" applyAlignment="0">
      <protection/>
    </xf>
    <xf numFmtId="0" fontId="39" fillId="0" borderId="0">
      <alignmen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9" fillId="0" borderId="0" applyNumberFormat="0" applyFill="0" applyBorder="0" applyAlignment="0">
      <protection/>
    </xf>
    <xf numFmtId="0" fontId="29" fillId="0" borderId="0" applyNumberFormat="0" applyFill="0" applyBorder="0" applyAlignment="0">
      <protection/>
    </xf>
    <xf numFmtId="0" fontId="11" fillId="0" borderId="0" applyNumberFormat="0" applyFill="0" applyBorder="0" applyAlignment="0">
      <protection/>
    </xf>
    <xf numFmtId="0" fontId="11" fillId="0" borderId="0" applyNumberFormat="0" applyFill="0" applyBorder="0" applyAlignment="0" applyProtection="0"/>
    <xf numFmtId="0" fontId="11" fillId="0" borderId="0" applyNumberFormat="0" applyFill="0" applyBorder="0" applyAlignment="0">
      <protection/>
    </xf>
    <xf numFmtId="0" fontId="11" fillId="0" borderId="0" applyNumberFormat="0" applyFill="0" applyBorder="0" applyAlignment="0" applyProtection="0"/>
    <xf numFmtId="0" fontId="29" fillId="0" borderId="0" applyNumberFormat="0" applyFill="0" applyBorder="0" applyAlignment="0">
      <protection/>
    </xf>
    <xf numFmtId="0" fontId="29" fillId="0" borderId="0" applyNumberFormat="0" applyFill="0" applyBorder="0" applyAlignment="0">
      <protection/>
    </xf>
    <xf numFmtId="0" fontId="11" fillId="0" borderId="0" applyNumberFormat="0" applyFill="0" applyBorder="0" applyAlignment="0" applyProtection="0"/>
    <xf numFmtId="0" fontId="11" fillId="0" borderId="0" applyNumberFormat="0" applyFill="0" applyBorder="0" applyAlignment="0">
      <protection/>
    </xf>
    <xf numFmtId="0" fontId="29" fillId="0" borderId="0" applyNumberFormat="0" applyFill="0" applyBorder="0" applyAlignment="0">
      <protection/>
    </xf>
    <xf numFmtId="0" fontId="29" fillId="0" borderId="0" applyNumberFormat="0" applyFill="0" applyBorder="0" applyAlignment="0">
      <protection/>
    </xf>
    <xf numFmtId="0" fontId="29" fillId="0" borderId="0" applyNumberFormat="0" applyFill="0" applyBorder="0" applyAlignment="0">
      <protection/>
    </xf>
    <xf numFmtId="0" fontId="1" fillId="0" borderId="0">
      <alignment vertical="center"/>
      <protection/>
    </xf>
    <xf numFmtId="0" fontId="39" fillId="0" borderId="0">
      <alignment vertical="center"/>
      <protection/>
    </xf>
    <xf numFmtId="0" fontId="0" fillId="0" borderId="0" applyNumberFormat="0" applyFill="0" applyBorder="0" applyAlignment="0" applyProtection="0"/>
    <xf numFmtId="0" fontId="1" fillId="0" borderId="0">
      <alignment vertical="center"/>
      <protection/>
    </xf>
    <xf numFmtId="0" fontId="1" fillId="0" borderId="0">
      <alignment vertical="center"/>
      <protection/>
    </xf>
    <xf numFmtId="43" fontId="0" fillId="0" borderId="0" applyFont="0" applyFill="0" applyBorder="0" applyAlignment="0" applyProtection="0"/>
    <xf numFmtId="43" fontId="9"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2" fillId="16" borderId="0" applyNumberFormat="0" applyBorder="0" applyAlignment="0" applyProtection="0"/>
    <xf numFmtId="0" fontId="13" fillId="0" borderId="1" applyNumberFormat="0" applyFill="0" applyAlignment="0" applyProtection="0"/>
    <xf numFmtId="0" fontId="14" fillId="4" borderId="0" applyNumberFormat="0" applyBorder="0" applyAlignment="0" applyProtection="0"/>
    <xf numFmtId="9" fontId="0" fillId="0" borderId="0" applyFont="0" applyFill="0" applyBorder="0" applyAlignment="0" applyProtection="0"/>
    <xf numFmtId="0" fontId="1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1" fillId="18" borderId="4" applyNumberFormat="0" applyFont="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23"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222">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5" fillId="0" borderId="0" xfId="0" applyFont="1" applyBorder="1" applyAlignment="1">
      <alignment horizontal="center"/>
    </xf>
    <xf numFmtId="0" fontId="1" fillId="0" borderId="0" xfId="0" applyFont="1" applyBorder="1" applyAlignment="1">
      <alignment horizontal="center" wrapText="1"/>
    </xf>
    <xf numFmtId="0" fontId="0" fillId="0" borderId="0" xfId="0" applyFont="1" applyAlignment="1">
      <alignment/>
    </xf>
    <xf numFmtId="0" fontId="1" fillId="0" borderId="0" xfId="0" applyFont="1" applyAlignment="1">
      <alignment horizontal="center" wrapText="1"/>
    </xf>
    <xf numFmtId="0" fontId="6" fillId="0" borderId="0" xfId="0" applyFont="1" applyAlignment="1">
      <alignment horizontal="center"/>
    </xf>
    <xf numFmtId="0" fontId="0" fillId="0" borderId="0" xfId="0" applyFont="1" applyBorder="1" applyAlignment="1">
      <alignment/>
    </xf>
    <xf numFmtId="0" fontId="6" fillId="0" borderId="0" xfId="0" applyFont="1" applyAlignment="1">
      <alignment/>
    </xf>
    <xf numFmtId="0" fontId="8" fillId="0" borderId="0" xfId="0" applyFont="1" applyAlignment="1">
      <alignment/>
    </xf>
    <xf numFmtId="0" fontId="8" fillId="0" borderId="0" xfId="0" applyFont="1" applyAlignment="1">
      <alignment horizontal="center"/>
    </xf>
    <xf numFmtId="0" fontId="11" fillId="0" borderId="0" xfId="48" applyFont="1" applyFill="1" applyBorder="1" applyAlignment="1">
      <alignment horizontal="right" vertical="center"/>
      <protection/>
    </xf>
    <xf numFmtId="0" fontId="11" fillId="0" borderId="0" xfId="48" applyFont="1" applyFill="1" applyBorder="1" applyAlignment="1">
      <alignment horizontal="left" vertical="center"/>
      <protection/>
    </xf>
    <xf numFmtId="0" fontId="1" fillId="0" borderId="0" xfId="48" applyFont="1" applyFill="1" applyBorder="1" applyAlignment="1">
      <alignment horizontal="left" vertical="center"/>
      <protection/>
    </xf>
    <xf numFmtId="0" fontId="28" fillId="0" borderId="0" xfId="48" applyFont="1" applyFill="1" applyBorder="1" applyAlignment="1">
      <alignment horizontal="left" vertical="center"/>
      <protection/>
    </xf>
    <xf numFmtId="181" fontId="11" fillId="0" borderId="10" xfId="49" applyNumberFormat="1" applyFont="1" applyFill="1" applyBorder="1" applyAlignment="1">
      <alignment horizontal="right" vertical="top" wrapText="1"/>
    </xf>
    <xf numFmtId="0" fontId="11" fillId="0" borderId="11" xfId="49" applyNumberFormat="1" applyFont="1" applyFill="1" applyBorder="1" applyAlignment="1">
      <alignment horizontal="distributed" vertical="center" wrapText="1"/>
    </xf>
    <xf numFmtId="0" fontId="11" fillId="0" borderId="0" xfId="49" applyFont="1" applyFill="1" applyAlignment="1">
      <alignment horizontal="center" vertical="center" wrapText="1"/>
    </xf>
    <xf numFmtId="0" fontId="11" fillId="0" borderId="12" xfId="49" applyNumberFormat="1" applyFont="1" applyFill="1" applyBorder="1" applyAlignment="1">
      <alignment horizontal="distributed" vertical="center" wrapText="1"/>
    </xf>
    <xf numFmtId="0" fontId="11" fillId="0" borderId="13" xfId="49" applyFont="1" applyFill="1" applyBorder="1" applyAlignment="1">
      <alignment horizontal="left" vertical="top" wrapText="1"/>
    </xf>
    <xf numFmtId="181" fontId="11" fillId="0" borderId="13" xfId="49" applyNumberFormat="1" applyFont="1" applyFill="1" applyBorder="1" applyAlignment="1">
      <alignment horizontal="right" vertical="top" wrapText="1"/>
    </xf>
    <xf numFmtId="10" fontId="11" fillId="0" borderId="13" xfId="49" applyNumberFormat="1" applyFont="1" applyFill="1" applyBorder="1" applyAlignment="1">
      <alignment horizontal="right" vertical="top" wrapText="1"/>
    </xf>
    <xf numFmtId="0" fontId="11" fillId="0" borderId="10" xfId="49" applyNumberFormat="1" applyFont="1" applyFill="1" applyBorder="1" applyAlignment="1">
      <alignment horizontal="right" vertical="top" wrapText="1"/>
    </xf>
    <xf numFmtId="0" fontId="11" fillId="0" borderId="0" xfId="49" applyFont="1" applyFill="1" applyAlignment="1">
      <alignment vertical="top" wrapText="1"/>
    </xf>
    <xf numFmtId="10" fontId="11" fillId="0" borderId="10" xfId="49" applyNumberFormat="1" applyFont="1" applyFill="1" applyBorder="1" applyAlignment="1">
      <alignment horizontal="right" vertical="top" wrapText="1"/>
    </xf>
    <xf numFmtId="0" fontId="11" fillId="0" borderId="13" xfId="49" applyNumberFormat="1" applyFont="1" applyFill="1" applyBorder="1" applyAlignment="1">
      <alignment horizontal="right" vertical="top" wrapText="1"/>
    </xf>
    <xf numFmtId="0" fontId="11" fillId="0" borderId="14" xfId="49" applyFont="1" applyFill="1" applyBorder="1" applyAlignment="1">
      <alignment horizontal="left" vertical="top" wrapText="1"/>
    </xf>
    <xf numFmtId="181" fontId="11" fillId="0" borderId="15" xfId="49" applyNumberFormat="1" applyFont="1" applyFill="1" applyBorder="1" applyAlignment="1">
      <alignment horizontal="right" vertical="top" wrapText="1"/>
    </xf>
    <xf numFmtId="181" fontId="11" fillId="0" borderId="14" xfId="49" applyNumberFormat="1" applyFont="1" applyFill="1" applyBorder="1" applyAlignment="1">
      <alignment horizontal="right" vertical="top" wrapText="1"/>
    </xf>
    <xf numFmtId="0" fontId="11" fillId="0" borderId="14" xfId="49" applyNumberFormat="1" applyFont="1" applyFill="1" applyBorder="1" applyAlignment="1">
      <alignment horizontal="right" vertical="top" wrapText="1"/>
    </xf>
    <xf numFmtId="0" fontId="11" fillId="0" borderId="15" xfId="49" applyNumberFormat="1" applyFont="1" applyFill="1" applyBorder="1" applyAlignment="1">
      <alignment horizontal="right" vertical="top" wrapText="1"/>
    </xf>
    <xf numFmtId="0" fontId="11" fillId="0" borderId="0" xfId="47" applyFont="1" applyAlignment="1">
      <alignment horizontal="center" vertical="center" wrapText="1"/>
    </xf>
    <xf numFmtId="181" fontId="11" fillId="0" borderId="12" xfId="47" applyNumberFormat="1" applyFont="1" applyBorder="1" applyAlignment="1">
      <alignment horizontal="distributed" vertical="center" wrapText="1"/>
    </xf>
    <xf numFmtId="9" fontId="11" fillId="0" borderId="12" xfId="47" applyNumberFormat="1" applyFont="1" applyBorder="1" applyAlignment="1">
      <alignment horizontal="distributed" vertical="center" wrapText="1"/>
    </xf>
    <xf numFmtId="9" fontId="11" fillId="0" borderId="11" xfId="47" applyNumberFormat="1" applyFont="1" applyBorder="1" applyAlignment="1">
      <alignment horizontal="distributed" vertical="center" wrapText="1"/>
    </xf>
    <xf numFmtId="0" fontId="11" fillId="0" borderId="13" xfId="47" applyFont="1" applyBorder="1" applyAlignment="1">
      <alignment horizontal="left" vertical="top" wrapText="1"/>
    </xf>
    <xf numFmtId="181" fontId="11" fillId="0" borderId="13" xfId="47" applyNumberFormat="1" applyFont="1" applyBorder="1" applyAlignment="1">
      <alignment horizontal="right" vertical="top" wrapText="1"/>
    </xf>
    <xf numFmtId="9" fontId="11" fillId="0" borderId="13" xfId="47" applyNumberFormat="1" applyFont="1" applyBorder="1" applyAlignment="1">
      <alignment horizontal="right" vertical="top" wrapText="1"/>
    </xf>
    <xf numFmtId="9" fontId="11" fillId="0" borderId="10" xfId="47" applyNumberFormat="1" applyFont="1" applyBorder="1" applyAlignment="1">
      <alignment horizontal="right" vertical="top" wrapText="1"/>
    </xf>
    <xf numFmtId="0" fontId="11" fillId="0" borderId="0" xfId="47" applyFont="1" applyAlignment="1">
      <alignment vertical="top" wrapText="1"/>
    </xf>
    <xf numFmtId="0" fontId="11" fillId="0" borderId="13" xfId="47" applyNumberFormat="1" applyFont="1" applyBorder="1" applyAlignment="1">
      <alignment horizontal="left" vertical="top" wrapText="1"/>
    </xf>
    <xf numFmtId="0" fontId="11" fillId="0" borderId="14" xfId="47" applyNumberFormat="1" applyFont="1" applyBorder="1" applyAlignment="1">
      <alignment horizontal="left" vertical="top" wrapText="1"/>
    </xf>
    <xf numFmtId="181" fontId="11" fillId="0" borderId="14" xfId="47" applyNumberFormat="1" applyFont="1" applyBorder="1" applyAlignment="1">
      <alignment horizontal="right" vertical="top" wrapText="1"/>
    </xf>
    <xf numFmtId="9" fontId="11" fillId="0" borderId="14" xfId="47" applyNumberFormat="1" applyFont="1" applyBorder="1" applyAlignment="1">
      <alignment horizontal="right" vertical="top" wrapText="1"/>
    </xf>
    <xf numFmtId="9" fontId="11" fillId="0" borderId="15" xfId="47" applyNumberFormat="1" applyFont="1" applyBorder="1" applyAlignment="1">
      <alignment horizontal="right" vertical="top" wrapText="1"/>
    </xf>
    <xf numFmtId="41" fontId="11" fillId="0" borderId="13" xfId="47" applyNumberFormat="1" applyFont="1" applyBorder="1" applyAlignment="1">
      <alignment horizontal="right" vertical="top" wrapText="1"/>
    </xf>
    <xf numFmtId="10" fontId="11" fillId="0" borderId="13" xfId="47" applyNumberFormat="1" applyFont="1" applyBorder="1" applyAlignment="1">
      <alignment horizontal="right" vertical="top" wrapText="1"/>
    </xf>
    <xf numFmtId="10" fontId="11" fillId="0" borderId="10" xfId="47" applyNumberFormat="1" applyFont="1" applyBorder="1" applyAlignment="1">
      <alignment horizontal="right" vertical="top" wrapText="1"/>
    </xf>
    <xf numFmtId="49" fontId="0" fillId="0" borderId="0" xfId="46" applyNumberFormat="1" applyFont="1" applyBorder="1" applyAlignment="1">
      <alignment horizontal="left" vertical="center" wrapText="1"/>
      <protection/>
    </xf>
    <xf numFmtId="181" fontId="0" fillId="0" borderId="0" xfId="46" applyNumberFormat="1" applyFont="1" applyBorder="1" applyAlignment="1">
      <alignment horizontal="center" vertical="center" wrapText="1"/>
      <protection/>
    </xf>
    <xf numFmtId="49" fontId="0" fillId="0" borderId="0" xfId="46" applyNumberFormat="1" applyFont="1" applyBorder="1" applyAlignment="1">
      <alignment horizontal="right" vertical="center" wrapText="1"/>
      <protection/>
    </xf>
    <xf numFmtId="0" fontId="0" fillId="0" borderId="0" xfId="46" applyFont="1" applyBorder="1" applyAlignment="1">
      <alignment horizontal="left" vertical="center"/>
      <protection/>
    </xf>
    <xf numFmtId="49" fontId="0" fillId="0" borderId="11" xfId="46" applyNumberFormat="1" applyFont="1" applyBorder="1" applyAlignment="1">
      <alignment horizontal="distributed" vertical="center"/>
      <protection/>
    </xf>
    <xf numFmtId="49" fontId="0" fillId="0" borderId="11" xfId="46" applyNumberFormat="1" applyFont="1" applyBorder="1" applyAlignment="1">
      <alignment horizontal="center" vertical="center" wrapText="1"/>
      <protection/>
    </xf>
    <xf numFmtId="0" fontId="0" fillId="0" borderId="0" xfId="46" applyFont="1" applyBorder="1" applyAlignment="1">
      <alignment horizontal="distributed" vertical="center"/>
      <protection/>
    </xf>
    <xf numFmtId="49" fontId="29" fillId="0" borderId="10" xfId="46" applyNumberFormat="1" applyBorder="1" applyAlignment="1">
      <alignment horizontal="left" vertical="top" wrapText="1"/>
      <protection/>
    </xf>
    <xf numFmtId="0" fontId="29" fillId="0" borderId="0" xfId="46" applyBorder="1" applyAlignment="1">
      <alignment horizontal="left" vertical="top"/>
      <protection/>
    </xf>
    <xf numFmtId="49" fontId="29" fillId="0" borderId="15" xfId="46" applyNumberFormat="1" applyBorder="1" applyAlignment="1">
      <alignment horizontal="left" vertical="top" wrapText="1"/>
      <protection/>
    </xf>
    <xf numFmtId="181" fontId="29" fillId="0" borderId="15" xfId="46" applyNumberFormat="1" applyBorder="1" applyAlignment="1">
      <alignment horizontal="right" vertical="top" wrapText="1"/>
      <protection/>
    </xf>
    <xf numFmtId="181" fontId="29" fillId="0" borderId="10" xfId="46" applyNumberFormat="1" applyBorder="1" applyAlignment="1">
      <alignment horizontal="right" vertical="top" wrapText="1"/>
      <protection/>
    </xf>
    <xf numFmtId="0" fontId="31" fillId="0" borderId="10" xfId="70" applyFont="1" applyBorder="1" applyAlignment="1">
      <alignment horizontal="left" vertical="center"/>
      <protection/>
    </xf>
    <xf numFmtId="41" fontId="11" fillId="0" borderId="13" xfId="47" applyNumberFormat="1" applyFont="1" applyFill="1" applyBorder="1" applyAlignment="1">
      <alignment horizontal="right" vertical="top" wrapText="1"/>
    </xf>
    <xf numFmtId="41" fontId="11" fillId="0" borderId="10" xfId="70" applyNumberFormat="1" applyFont="1" applyBorder="1">
      <alignment vertical="center"/>
      <protection/>
    </xf>
    <xf numFmtId="184" fontId="11" fillId="0" borderId="0" xfId="45" applyNumberFormat="1" applyFont="1" applyBorder="1" applyAlignment="1">
      <alignment horizontal="center" vertical="top" wrapText="1"/>
    </xf>
    <xf numFmtId="181" fontId="11" fillId="0" borderId="0" xfId="45" applyNumberFormat="1" applyFont="1" applyBorder="1" applyAlignment="1">
      <alignment vertical="top" wrapText="1"/>
    </xf>
    <xf numFmtId="3" fontId="33" fillId="0" borderId="0" xfId="45" applyNumberFormat="1" applyFont="1" applyBorder="1" applyAlignment="1">
      <alignment horizontal="right" vertical="top" wrapText="1"/>
    </xf>
    <xf numFmtId="3" fontId="11" fillId="0" borderId="0" xfId="45" applyNumberFormat="1" applyFont="1" applyBorder="1" applyAlignment="1">
      <alignment horizontal="right" vertical="top" wrapText="1"/>
    </xf>
    <xf numFmtId="181" fontId="11" fillId="0" borderId="0" xfId="45" applyNumberFormat="1" applyFont="1" applyBorder="1" applyAlignment="1">
      <alignment horizontal="right" vertical="top" wrapText="1"/>
    </xf>
    <xf numFmtId="184" fontId="11" fillId="0" borderId="0" xfId="45" applyNumberFormat="1" applyFont="1" applyBorder="1" applyAlignment="1">
      <alignment vertical="top" wrapText="1"/>
    </xf>
    <xf numFmtId="181" fontId="1" fillId="0" borderId="16" xfId="45" applyNumberFormat="1" applyFont="1" applyBorder="1" applyAlignment="1">
      <alignment vertical="top" wrapText="1"/>
    </xf>
    <xf numFmtId="3" fontId="1" fillId="0" borderId="16" xfId="45" applyNumberFormat="1" applyFont="1" applyBorder="1" applyAlignment="1">
      <alignment horizontal="right" vertical="top" wrapText="1"/>
    </xf>
    <xf numFmtId="181" fontId="1" fillId="0" borderId="16" xfId="45" applyNumberFormat="1" applyFont="1" applyBorder="1" applyAlignment="1">
      <alignment horizontal="right" vertical="top" wrapText="1"/>
    </xf>
    <xf numFmtId="181" fontId="1" fillId="0" borderId="0" xfId="45" applyNumberFormat="1" applyFont="1" applyBorder="1" applyAlignment="1">
      <alignment vertical="top" wrapText="1"/>
    </xf>
    <xf numFmtId="181" fontId="1" fillId="0" borderId="11" xfId="45" applyNumberFormat="1" applyFont="1" applyBorder="1" applyAlignment="1">
      <alignment horizontal="center" vertical="center" wrapText="1"/>
    </xf>
    <xf numFmtId="181" fontId="1" fillId="0" borderId="11" xfId="45" applyNumberFormat="1" applyFont="1" applyBorder="1" applyAlignment="1">
      <alignment horizontal="center" vertical="center" wrapText="1"/>
    </xf>
    <xf numFmtId="181" fontId="11" fillId="0" borderId="0" xfId="45" applyNumberFormat="1" applyFont="1" applyBorder="1" applyAlignment="1">
      <alignment vertical="center" wrapText="1"/>
    </xf>
    <xf numFmtId="184" fontId="1" fillId="0" borderId="11" xfId="45" applyNumberFormat="1" applyFont="1" applyBorder="1" applyAlignment="1">
      <alignment horizontal="center" vertical="center" wrapText="1"/>
    </xf>
    <xf numFmtId="3" fontId="1" fillId="0" borderId="11" xfId="45" applyNumberFormat="1" applyFont="1" applyBorder="1" applyAlignment="1">
      <alignment horizontal="center" vertical="center" wrapText="1"/>
    </xf>
    <xf numFmtId="3" fontId="1" fillId="0" borderId="11" xfId="45" applyNumberFormat="1" applyFont="1" applyBorder="1" applyAlignment="1">
      <alignment horizontal="center" vertical="center" wrapText="1"/>
    </xf>
    <xf numFmtId="181" fontId="11" fillId="0" borderId="0" xfId="45" applyNumberFormat="1" applyFont="1" applyAlignment="1">
      <alignment vertical="center" wrapText="1"/>
    </xf>
    <xf numFmtId="184" fontId="11" fillId="0" borderId="13" xfId="45" applyNumberFormat="1" applyFont="1" applyBorder="1" applyAlignment="1">
      <alignment horizontal="center" vertical="top" wrapText="1"/>
    </xf>
    <xf numFmtId="0" fontId="11" fillId="0" borderId="13" xfId="45" applyFont="1" applyBorder="1" applyAlignment="1">
      <alignment vertical="top" wrapText="1"/>
    </xf>
    <xf numFmtId="181" fontId="11" fillId="0" borderId="13" xfId="45" applyNumberFormat="1" applyFont="1" applyBorder="1" applyAlignment="1">
      <alignment horizontal="right" vertical="top" wrapText="1"/>
    </xf>
    <xf numFmtId="181" fontId="11" fillId="0" borderId="10" xfId="45" applyNumberFormat="1" applyFont="1" applyBorder="1" applyAlignment="1">
      <alignment horizontal="right" vertical="top" wrapText="1"/>
    </xf>
    <xf numFmtId="181" fontId="11" fillId="0" borderId="13" xfId="45" applyNumberFormat="1" applyFont="1" applyBorder="1" applyAlignment="1">
      <alignment vertical="top" wrapText="1"/>
    </xf>
    <xf numFmtId="181" fontId="11" fillId="0" borderId="10" xfId="45" applyNumberFormat="1" applyFont="1" applyBorder="1" applyAlignment="1">
      <alignment vertical="top" wrapText="1"/>
    </xf>
    <xf numFmtId="0" fontId="11" fillId="0" borderId="10" xfId="45" applyFont="1" applyBorder="1" applyAlignment="1">
      <alignment horizontal="right" vertical="top" wrapText="1"/>
    </xf>
    <xf numFmtId="0" fontId="11" fillId="0" borderId="0" xfId="45" applyFont="1" applyAlignment="1">
      <alignment vertical="top" wrapText="1"/>
    </xf>
    <xf numFmtId="184" fontId="11" fillId="0" borderId="14" xfId="45" applyNumberFormat="1" applyFont="1" applyBorder="1" applyAlignment="1">
      <alignment horizontal="center" vertical="top" wrapText="1"/>
    </xf>
    <xf numFmtId="0" fontId="11" fillId="0" borderId="14" xfId="45" applyFont="1" applyBorder="1" applyAlignment="1">
      <alignment vertical="top" wrapText="1"/>
    </xf>
    <xf numFmtId="181" fontId="11" fillId="0" borderId="14" xfId="45" applyNumberFormat="1" applyFont="1" applyBorder="1" applyAlignment="1">
      <alignment horizontal="right" vertical="top" wrapText="1"/>
    </xf>
    <xf numFmtId="181" fontId="11" fillId="0" borderId="15" xfId="45" applyNumberFormat="1" applyFont="1" applyBorder="1" applyAlignment="1">
      <alignment horizontal="right" vertical="top" wrapText="1"/>
    </xf>
    <xf numFmtId="181" fontId="11" fillId="0" borderId="14" xfId="45" applyNumberFormat="1" applyFont="1" applyBorder="1" applyAlignment="1">
      <alignment vertical="top" wrapText="1"/>
    </xf>
    <xf numFmtId="181" fontId="11" fillId="0" borderId="15" xfId="45" applyNumberFormat="1" applyFont="1" applyBorder="1" applyAlignment="1">
      <alignment vertical="top" wrapText="1"/>
    </xf>
    <xf numFmtId="0" fontId="11" fillId="0" borderId="15" xfId="45" applyFont="1" applyBorder="1" applyAlignment="1">
      <alignment horizontal="right" vertical="top" wrapText="1"/>
    </xf>
    <xf numFmtId="0" fontId="3" fillId="0" borderId="0" xfId="88" applyFill="1" applyBorder="1" applyAlignment="1" applyProtection="1">
      <alignment horizontal="left" vertical="center"/>
      <protection/>
    </xf>
    <xf numFmtId="0" fontId="31" fillId="0" borderId="0" xfId="44" applyFont="1" applyBorder="1" applyAlignment="1">
      <alignment horizontal="left" vertical="top" wrapText="1"/>
    </xf>
    <xf numFmtId="49" fontId="31" fillId="0" borderId="12" xfId="44" applyNumberFormat="1" applyFont="1" applyBorder="1" applyAlignment="1">
      <alignment horizontal="center" vertical="center" wrapText="1"/>
    </xf>
    <xf numFmtId="0" fontId="29" fillId="0" borderId="10" xfId="44" applyFont="1" applyBorder="1" applyAlignment="1">
      <alignment horizontal="left" vertical="top" wrapText="1"/>
    </xf>
    <xf numFmtId="181" fontId="29" fillId="0" borderId="10" xfId="44" applyNumberFormat="1" applyFont="1" applyBorder="1" applyAlignment="1">
      <alignment horizontal="right" vertical="top" wrapText="1"/>
    </xf>
    <xf numFmtId="0" fontId="29" fillId="0" borderId="17" xfId="44" applyFont="1" applyBorder="1" applyAlignment="1">
      <alignment horizontal="left" vertical="top" wrapText="1"/>
    </xf>
    <xf numFmtId="0" fontId="29" fillId="0" borderId="0" xfId="44" applyFont="1" applyBorder="1" applyAlignment="1">
      <alignment horizontal="left" vertical="top" wrapText="1"/>
    </xf>
    <xf numFmtId="0" fontId="11" fillId="0" borderId="17" xfId="44" applyFont="1" applyBorder="1" applyAlignment="1">
      <alignment horizontal="left" vertical="top" wrapText="1"/>
    </xf>
    <xf numFmtId="0" fontId="11" fillId="0" borderId="0" xfId="44" applyFont="1" applyBorder="1" applyAlignment="1">
      <alignment horizontal="left" vertical="top" wrapText="1"/>
    </xf>
    <xf numFmtId="0" fontId="29" fillId="0" borderId="15" xfId="44" applyFont="1" applyBorder="1" applyAlignment="1">
      <alignment horizontal="left" vertical="top" wrapText="1"/>
    </xf>
    <xf numFmtId="181" fontId="29" fillId="0" borderId="15" xfId="44" applyNumberFormat="1" applyFont="1" applyBorder="1" applyAlignment="1">
      <alignment horizontal="right" vertical="top" wrapText="1"/>
    </xf>
    <xf numFmtId="0" fontId="29" fillId="0" borderId="18" xfId="44" applyFont="1" applyBorder="1" applyAlignment="1">
      <alignment horizontal="left" vertical="top" wrapText="1"/>
    </xf>
    <xf numFmtId="181" fontId="0" fillId="0" borderId="10" xfId="44" applyNumberFormat="1" applyFont="1" applyBorder="1" applyAlignment="1">
      <alignment horizontal="right" vertical="top" wrapText="1"/>
    </xf>
    <xf numFmtId="41" fontId="36" fillId="0" borderId="10" xfId="44" applyNumberFormat="1" applyFont="1" applyBorder="1" applyAlignment="1">
      <alignment horizontal="right" vertical="top" wrapText="1"/>
    </xf>
    <xf numFmtId="0" fontId="36" fillId="0" borderId="10" xfId="44" applyFont="1" applyBorder="1" applyAlignment="1">
      <alignment horizontal="left" vertical="top" wrapText="1"/>
    </xf>
    <xf numFmtId="49" fontId="11" fillId="0" borderId="0" xfId="43" applyNumberFormat="1" applyBorder="1" applyAlignment="1">
      <alignment horizontal="right" vertical="top" wrapText="1"/>
    </xf>
    <xf numFmtId="184" fontId="11" fillId="0" borderId="0" xfId="43" applyNumberFormat="1" applyBorder="1" applyAlignment="1">
      <alignment horizontal="center" vertical="top" wrapText="1"/>
    </xf>
    <xf numFmtId="0" fontId="11" fillId="0" borderId="0" xfId="43" applyBorder="1" applyAlignment="1">
      <alignment vertical="top" wrapText="1"/>
    </xf>
    <xf numFmtId="0" fontId="11" fillId="0" borderId="0" xfId="43" applyNumberFormat="1" applyBorder="1" applyAlignment="1">
      <alignment horizontal="right" vertical="top" wrapText="1"/>
    </xf>
    <xf numFmtId="0" fontId="33" fillId="0" borderId="0" xfId="43" applyNumberFormat="1" applyFont="1" applyBorder="1" applyAlignment="1">
      <alignment horizontal="right" vertical="top" wrapText="1"/>
    </xf>
    <xf numFmtId="0" fontId="33" fillId="0" borderId="0" xfId="43" applyNumberFormat="1" applyFont="1" applyBorder="1" applyAlignment="1">
      <alignment horizontal="left" vertical="top" wrapText="1"/>
    </xf>
    <xf numFmtId="0" fontId="11" fillId="0" borderId="0" xfId="43" applyNumberFormat="1" applyBorder="1" applyAlignment="1">
      <alignment vertical="top" wrapText="1"/>
    </xf>
    <xf numFmtId="0" fontId="11" fillId="0" borderId="0" xfId="43" applyBorder="1" applyAlignment="1">
      <alignment horizontal="center" vertical="top" wrapText="1"/>
    </xf>
    <xf numFmtId="0" fontId="11" fillId="0" borderId="16" xfId="43" applyNumberFormat="1" applyBorder="1" applyAlignment="1">
      <alignment horizontal="right" vertical="top" wrapText="1"/>
    </xf>
    <xf numFmtId="0" fontId="11" fillId="0" borderId="16" xfId="43" applyNumberFormat="1" applyBorder="1" applyAlignment="1">
      <alignment horizontal="left" vertical="top" wrapText="1"/>
    </xf>
    <xf numFmtId="0" fontId="11" fillId="0" borderId="0" xfId="43" applyAlignment="1">
      <alignment horizontal="distributed" vertical="center" wrapText="1"/>
    </xf>
    <xf numFmtId="0" fontId="11" fillId="0" borderId="13" xfId="43" applyBorder="1" applyAlignment="1">
      <alignment horizontal="center" vertical="top" wrapText="1"/>
    </xf>
    <xf numFmtId="184" fontId="11" fillId="0" borderId="13" xfId="43" applyNumberFormat="1" applyBorder="1" applyAlignment="1">
      <alignment horizontal="center" vertical="top" wrapText="1"/>
    </xf>
    <xf numFmtId="0" fontId="11" fillId="0" borderId="13" xfId="43" applyBorder="1" applyAlignment="1">
      <alignment vertical="top" wrapText="1"/>
    </xf>
    <xf numFmtId="181" fontId="11" fillId="0" borderId="10" xfId="43" applyNumberFormat="1" applyBorder="1" applyAlignment="1">
      <alignment horizontal="right" vertical="top" wrapText="1"/>
    </xf>
    <xf numFmtId="0" fontId="11" fillId="0" borderId="10" xfId="43" applyBorder="1" applyAlignment="1">
      <alignment vertical="top" wrapText="1"/>
    </xf>
    <xf numFmtId="0" fontId="11" fillId="0" borderId="0" xfId="43" applyAlignment="1">
      <alignment vertical="top" wrapText="1"/>
    </xf>
    <xf numFmtId="0" fontId="11" fillId="0" borderId="14" xfId="43" applyBorder="1" applyAlignment="1">
      <alignment horizontal="center" vertical="top" wrapText="1"/>
    </xf>
    <xf numFmtId="184" fontId="11" fillId="0" borderId="14" xfId="43" applyNumberFormat="1" applyBorder="1" applyAlignment="1">
      <alignment horizontal="center" vertical="top" wrapText="1"/>
    </xf>
    <xf numFmtId="0" fontId="11" fillId="0" borderId="14" xfId="43" applyBorder="1" applyAlignment="1">
      <alignment vertical="top" wrapText="1"/>
    </xf>
    <xf numFmtId="181" fontId="11" fillId="0" borderId="15" xfId="43" applyNumberFormat="1" applyBorder="1" applyAlignment="1">
      <alignment horizontal="right" vertical="top" wrapText="1"/>
    </xf>
    <xf numFmtId="0" fontId="11" fillId="0" borderId="15" xfId="43" applyBorder="1" applyAlignment="1">
      <alignment vertical="top" wrapText="1"/>
    </xf>
    <xf numFmtId="49" fontId="11" fillId="0" borderId="0" xfId="42" applyNumberFormat="1" applyBorder="1" applyAlignment="1">
      <alignment horizontal="right" vertical="top" wrapText="1"/>
    </xf>
    <xf numFmtId="184" fontId="11" fillId="0" borderId="0" xfId="42" applyNumberFormat="1" applyBorder="1" applyAlignment="1">
      <alignment horizontal="center" vertical="top" wrapText="1"/>
    </xf>
    <xf numFmtId="185" fontId="11" fillId="0" borderId="0" xfId="42" applyNumberFormat="1" applyBorder="1" applyAlignment="1">
      <alignment horizontal="center" vertical="top" wrapText="1"/>
    </xf>
    <xf numFmtId="0" fontId="11" fillId="0" borderId="0" xfId="42" applyBorder="1" applyAlignment="1">
      <alignment vertical="top" wrapText="1"/>
    </xf>
    <xf numFmtId="0" fontId="11" fillId="0" borderId="0" xfId="42" applyNumberFormat="1" applyBorder="1" applyAlignment="1">
      <alignment horizontal="right" vertical="top" wrapText="1"/>
    </xf>
    <xf numFmtId="0" fontId="33" fillId="0" borderId="0" xfId="42" applyNumberFormat="1" applyFont="1" applyBorder="1" applyAlignment="1">
      <alignment horizontal="right" vertical="top" wrapText="1"/>
    </xf>
    <xf numFmtId="0" fontId="33" fillId="0" borderId="0" xfId="42" applyNumberFormat="1" applyFont="1" applyBorder="1" applyAlignment="1">
      <alignment horizontal="left" vertical="top" wrapText="1"/>
    </xf>
    <xf numFmtId="0" fontId="11" fillId="0" borderId="0" xfId="42" applyNumberFormat="1" applyBorder="1" applyAlignment="1">
      <alignment vertical="top" wrapText="1"/>
    </xf>
    <xf numFmtId="0" fontId="11" fillId="0" borderId="0" xfId="42" applyBorder="1" applyAlignment="1">
      <alignment horizontal="center" vertical="top" wrapText="1"/>
    </xf>
    <xf numFmtId="0" fontId="11" fillId="0" borderId="16" xfId="42" applyNumberFormat="1" applyBorder="1" applyAlignment="1">
      <alignment horizontal="right" vertical="top" wrapText="1"/>
    </xf>
    <xf numFmtId="0" fontId="11" fillId="0" borderId="16" xfId="42" applyNumberFormat="1" applyBorder="1" applyAlignment="1">
      <alignment horizontal="left" vertical="top" wrapText="1"/>
    </xf>
    <xf numFmtId="0" fontId="11" fillId="0" borderId="0" xfId="42" applyAlignment="1">
      <alignment horizontal="distributed" vertical="center" wrapText="1"/>
    </xf>
    <xf numFmtId="0" fontId="11" fillId="0" borderId="13" xfId="42" applyBorder="1" applyAlignment="1">
      <alignment horizontal="center" vertical="top" wrapText="1"/>
    </xf>
    <xf numFmtId="184" fontId="11" fillId="0" borderId="13" xfId="42" applyNumberFormat="1" applyBorder="1" applyAlignment="1">
      <alignment horizontal="center" vertical="top" wrapText="1"/>
    </xf>
    <xf numFmtId="185" fontId="11" fillId="0" borderId="13" xfId="42" applyNumberFormat="1" applyBorder="1" applyAlignment="1">
      <alignment horizontal="center" vertical="top" wrapText="1"/>
    </xf>
    <xf numFmtId="0" fontId="11" fillId="0" borderId="13" xfId="42" applyBorder="1" applyAlignment="1">
      <alignment vertical="top" wrapText="1"/>
    </xf>
    <xf numFmtId="181" fontId="11" fillId="0" borderId="10" xfId="42" applyNumberFormat="1" applyBorder="1" applyAlignment="1">
      <alignment horizontal="right" vertical="top" wrapText="1"/>
    </xf>
    <xf numFmtId="0" fontId="11" fillId="0" borderId="10" xfId="42" applyBorder="1" applyAlignment="1">
      <alignment vertical="top" wrapText="1"/>
    </xf>
    <xf numFmtId="0" fontId="11" fillId="0" borderId="0" xfId="42" applyAlignment="1">
      <alignment vertical="top" wrapText="1"/>
    </xf>
    <xf numFmtId="0" fontId="11" fillId="0" borderId="14" xfId="42" applyBorder="1" applyAlignment="1">
      <alignment horizontal="center" vertical="top" wrapText="1"/>
    </xf>
    <xf numFmtId="184" fontId="11" fillId="0" borderId="14" xfId="42" applyNumberFormat="1" applyBorder="1" applyAlignment="1">
      <alignment horizontal="center" vertical="top" wrapText="1"/>
    </xf>
    <xf numFmtId="185" fontId="11" fillId="0" borderId="14" xfId="42" applyNumberFormat="1" applyBorder="1" applyAlignment="1">
      <alignment horizontal="center" vertical="top" wrapText="1"/>
    </xf>
    <xf numFmtId="0" fontId="11" fillId="0" borderId="14" xfId="42" applyBorder="1" applyAlignment="1">
      <alignment vertical="top" wrapText="1"/>
    </xf>
    <xf numFmtId="181" fontId="11" fillId="0" borderId="15" xfId="42" applyNumberFormat="1" applyBorder="1" applyAlignment="1">
      <alignment horizontal="right" vertical="top" wrapText="1"/>
    </xf>
    <xf numFmtId="0" fontId="11" fillId="0" borderId="15" xfId="42" applyBorder="1" applyAlignment="1">
      <alignment vertical="top" wrapText="1"/>
    </xf>
    <xf numFmtId="0" fontId="11" fillId="0" borderId="0" xfId="41" applyNumberFormat="1" applyBorder="1" applyAlignment="1">
      <alignment horizontal="distributed" vertical="center" wrapText="1"/>
    </xf>
    <xf numFmtId="0" fontId="11" fillId="0" borderId="10" xfId="41" applyBorder="1" applyAlignment="1">
      <alignment horizontal="center" vertical="top" wrapText="1"/>
    </xf>
    <xf numFmtId="190" fontId="11" fillId="0" borderId="10" xfId="41" applyNumberFormat="1" applyFont="1" applyBorder="1" applyAlignment="1">
      <alignment horizontal="left" vertical="top" wrapText="1"/>
    </xf>
    <xf numFmtId="181" fontId="11" fillId="0" borderId="10" xfId="41" applyNumberFormat="1" applyFont="1" applyBorder="1" applyAlignment="1">
      <alignment horizontal="right" vertical="top" wrapText="1"/>
    </xf>
    <xf numFmtId="0" fontId="11" fillId="0" borderId="0" xfId="41" applyBorder="1" applyAlignment="1">
      <alignment horizontal="left" vertical="top" wrapText="1"/>
    </xf>
    <xf numFmtId="0" fontId="11" fillId="0" borderId="15" xfId="41" applyBorder="1" applyAlignment="1">
      <alignment horizontal="center" vertical="top" wrapText="1"/>
    </xf>
    <xf numFmtId="190" fontId="11" fillId="0" borderId="15" xfId="41" applyNumberFormat="1" applyFont="1" applyBorder="1" applyAlignment="1">
      <alignment horizontal="left" vertical="top" wrapText="1"/>
    </xf>
    <xf numFmtId="181" fontId="11" fillId="0" borderId="15" xfId="41" applyNumberFormat="1" applyFont="1" applyBorder="1" applyAlignment="1">
      <alignment horizontal="right" vertical="top" wrapText="1"/>
    </xf>
    <xf numFmtId="0" fontId="1" fillId="0" borderId="0" xfId="40" applyFont="1" applyBorder="1" applyAlignment="1">
      <alignment horizontal="center" vertical="center" wrapText="1"/>
      <protection/>
    </xf>
    <xf numFmtId="0" fontId="1" fillId="0" borderId="0" xfId="40" applyFont="1" applyBorder="1" applyAlignment="1">
      <alignment horizontal="left" vertical="center" wrapText="1"/>
      <protection/>
    </xf>
    <xf numFmtId="0" fontId="1" fillId="0" borderId="10" xfId="40" applyFont="1" applyBorder="1" applyAlignment="1">
      <alignment horizontal="left" vertical="top" wrapText="1"/>
      <protection/>
    </xf>
    <xf numFmtId="3" fontId="1" fillId="0" borderId="19" xfId="40" applyNumberFormat="1" applyFont="1" applyBorder="1" applyAlignment="1">
      <alignment horizontal="right" vertical="top" wrapText="1"/>
      <protection/>
    </xf>
    <xf numFmtId="0" fontId="1" fillId="0" borderId="0" xfId="40" applyFont="1" applyBorder="1" applyAlignment="1">
      <alignment horizontal="left" vertical="top" wrapText="1"/>
      <protection/>
    </xf>
    <xf numFmtId="3" fontId="1" fillId="0" borderId="10" xfId="40" applyNumberFormat="1" applyFont="1" applyBorder="1" applyAlignment="1">
      <alignment horizontal="right" vertical="top" wrapText="1"/>
      <protection/>
    </xf>
    <xf numFmtId="0" fontId="1" fillId="0" borderId="15" xfId="40" applyFont="1" applyBorder="1" applyAlignment="1">
      <alignment horizontal="center" vertical="top" wrapText="1"/>
      <protection/>
    </xf>
    <xf numFmtId="3" fontId="1" fillId="0" borderId="20" xfId="40" applyNumberFormat="1" applyFont="1" applyBorder="1" applyAlignment="1">
      <alignment horizontal="right" vertical="top" wrapText="1"/>
      <protection/>
    </xf>
    <xf numFmtId="0" fontId="1" fillId="0" borderId="18" xfId="40" applyFont="1" applyBorder="1" applyAlignment="1">
      <alignment horizontal="center" vertical="top" wrapText="1"/>
      <protection/>
    </xf>
    <xf numFmtId="3" fontId="1" fillId="0" borderId="15" xfId="40" applyNumberFormat="1" applyFont="1" applyBorder="1" applyAlignment="1">
      <alignment horizontal="right" vertical="top" wrapText="1"/>
      <protection/>
    </xf>
    <xf numFmtId="0" fontId="11" fillId="0" borderId="10" xfId="40" applyFont="1" applyBorder="1" applyAlignment="1">
      <alignment horizontal="left" vertical="top" wrapText="1"/>
      <protection/>
    </xf>
    <xf numFmtId="3" fontId="11" fillId="0" borderId="19" xfId="40" applyNumberFormat="1" applyFont="1" applyBorder="1" applyAlignment="1">
      <alignment horizontal="right" vertical="top" wrapText="1"/>
      <protection/>
    </xf>
    <xf numFmtId="0" fontId="11" fillId="0" borderId="0" xfId="40" applyFont="1" applyBorder="1" applyAlignment="1">
      <alignment horizontal="left" vertical="top" wrapText="1"/>
      <protection/>
    </xf>
    <xf numFmtId="3" fontId="11" fillId="0" borderId="10" xfId="40" applyNumberFormat="1" applyFont="1" applyBorder="1" applyAlignment="1">
      <alignment horizontal="right" vertical="top" wrapText="1"/>
      <protection/>
    </xf>
    <xf numFmtId="3" fontId="11" fillId="0" borderId="20" xfId="40" applyNumberFormat="1" applyFont="1" applyBorder="1" applyAlignment="1">
      <alignment horizontal="right" vertical="top" wrapText="1"/>
      <protection/>
    </xf>
    <xf numFmtId="0" fontId="1" fillId="0" borderId="11" xfId="39" applyFont="1" applyBorder="1" applyAlignment="1">
      <alignment horizontal="distributed" vertical="center" wrapText="1" indent="2"/>
    </xf>
    <xf numFmtId="0" fontId="1" fillId="0" borderId="21" xfId="39" applyFont="1" applyBorder="1" applyAlignment="1">
      <alignment horizontal="distributed" vertical="center" wrapText="1" indent="2"/>
    </xf>
    <xf numFmtId="0" fontId="1" fillId="0" borderId="0" xfId="39" applyFont="1" applyAlignment="1">
      <alignment vertical="top" wrapText="1"/>
    </xf>
    <xf numFmtId="0" fontId="1" fillId="0" borderId="10" xfId="39" applyFont="1" applyBorder="1" applyAlignment="1">
      <alignment vertical="top" wrapText="1"/>
    </xf>
    <xf numFmtId="181" fontId="39" fillId="0" borderId="13" xfId="39" applyNumberFormat="1" applyFont="1" applyBorder="1" applyAlignment="1">
      <alignment horizontal="right" vertical="top" wrapText="1"/>
    </xf>
    <xf numFmtId="181" fontId="39" fillId="0" borderId="17" xfId="39" applyNumberFormat="1" applyFont="1" applyBorder="1" applyAlignment="1">
      <alignment horizontal="right" vertical="top" wrapText="1"/>
    </xf>
    <xf numFmtId="0" fontId="1" fillId="0" borderId="17" xfId="39" applyFont="1" applyBorder="1" applyAlignment="1">
      <alignment vertical="top" wrapText="1"/>
    </xf>
    <xf numFmtId="0" fontId="11" fillId="0" borderId="0" xfId="39" applyFont="1" applyAlignment="1">
      <alignment vertical="top" wrapText="1"/>
    </xf>
    <xf numFmtId="0" fontId="1" fillId="0" borderId="15" xfId="39" applyFont="1" applyBorder="1" applyAlignment="1">
      <alignment vertical="top" wrapText="1"/>
    </xf>
    <xf numFmtId="181" fontId="39" fillId="0" borderId="14" xfId="39" applyNumberFormat="1" applyFont="1" applyBorder="1" applyAlignment="1">
      <alignment horizontal="right" vertical="top" wrapText="1"/>
    </xf>
    <xf numFmtId="181" fontId="39" fillId="0" borderId="18" xfId="39" applyNumberFormat="1" applyFont="1" applyBorder="1" applyAlignment="1">
      <alignment horizontal="right" vertical="top" wrapText="1"/>
    </xf>
    <xf numFmtId="0" fontId="1" fillId="0" borderId="18" xfId="39" applyFont="1" applyBorder="1" applyAlignment="1">
      <alignment vertical="top" wrapText="1"/>
    </xf>
    <xf numFmtId="0" fontId="1" fillId="0" borderId="0" xfId="38" applyFont="1" applyAlignment="1">
      <alignment vertical="top" wrapText="1"/>
    </xf>
    <xf numFmtId="0" fontId="1" fillId="0" borderId="10" xfId="38" applyFont="1" applyBorder="1" applyAlignment="1">
      <alignment vertical="top" wrapText="1"/>
    </xf>
    <xf numFmtId="181" fontId="39" fillId="0" borderId="13" xfId="38" applyNumberFormat="1" applyFont="1" applyBorder="1" applyAlignment="1">
      <alignment horizontal="right" vertical="top" wrapText="1"/>
    </xf>
    <xf numFmtId="181" fontId="39" fillId="0" borderId="17" xfId="38" applyNumberFormat="1" applyFont="1" applyBorder="1" applyAlignment="1">
      <alignment horizontal="right" vertical="top" wrapText="1"/>
    </xf>
    <xf numFmtId="0" fontId="1" fillId="0" borderId="17" xfId="38" applyFont="1" applyBorder="1" applyAlignment="1">
      <alignment vertical="top" wrapText="1"/>
    </xf>
    <xf numFmtId="0" fontId="1" fillId="0" borderId="15" xfId="38" applyFont="1" applyBorder="1" applyAlignment="1">
      <alignment vertical="top" wrapText="1"/>
    </xf>
    <xf numFmtId="181" fontId="39" fillId="0" borderId="14" xfId="38" applyNumberFormat="1" applyFont="1" applyBorder="1" applyAlignment="1">
      <alignment horizontal="right" vertical="top" wrapText="1"/>
    </xf>
    <xf numFmtId="181" fontId="39" fillId="0" borderId="18" xfId="38" applyNumberFormat="1" applyFont="1" applyBorder="1" applyAlignment="1">
      <alignment horizontal="right" vertical="top" wrapText="1"/>
    </xf>
    <xf numFmtId="0" fontId="1" fillId="0" borderId="18" xfId="38" applyFont="1" applyBorder="1" applyAlignment="1">
      <alignment vertical="top" wrapText="1"/>
    </xf>
    <xf numFmtId="41" fontId="1" fillId="0" borderId="19" xfId="40" applyNumberFormat="1" applyFont="1" applyBorder="1" applyAlignment="1">
      <alignment horizontal="right" vertical="top" wrapText="1"/>
      <protection/>
    </xf>
    <xf numFmtId="0" fontId="11" fillId="0" borderId="0" xfId="56" applyFont="1" applyAlignment="1">
      <alignment vertical="top" wrapText="1"/>
    </xf>
    <xf numFmtId="0" fontId="11" fillId="0" borderId="10" xfId="56" applyFont="1" applyBorder="1" applyAlignment="1">
      <alignment vertical="top" wrapText="1"/>
    </xf>
    <xf numFmtId="0" fontId="11" fillId="0" borderId="15" xfId="56" applyFont="1" applyBorder="1" applyAlignment="1">
      <alignment vertical="top" wrapText="1"/>
    </xf>
    <xf numFmtId="0" fontId="1" fillId="0" borderId="0" xfId="56" applyFont="1" applyAlignment="1">
      <alignment vertical="top" wrapText="1"/>
    </xf>
    <xf numFmtId="0" fontId="11" fillId="0" borderId="13" xfId="40" applyFont="1" applyBorder="1" applyAlignment="1">
      <alignment horizontal="left" vertical="top" wrapText="1"/>
      <protection/>
    </xf>
    <xf numFmtId="0" fontId="11" fillId="0" borderId="14" xfId="40" applyFont="1" applyBorder="1" applyAlignment="1">
      <alignment horizontal="left" vertical="top" wrapText="1"/>
      <protection/>
    </xf>
    <xf numFmtId="0" fontId="28" fillId="0" borderId="10" xfId="56" applyFont="1" applyBorder="1" applyAlignment="1">
      <alignment vertical="top" wrapText="1"/>
    </xf>
    <xf numFmtId="0" fontId="1" fillId="0" borderId="10" xfId="56" applyFont="1" applyBorder="1" applyAlignment="1">
      <alignment vertical="top" wrapText="1"/>
    </xf>
    <xf numFmtId="0" fontId="28" fillId="0" borderId="15" xfId="56" applyFont="1" applyBorder="1" applyAlignment="1">
      <alignment vertical="top" wrapText="1"/>
    </xf>
    <xf numFmtId="181" fontId="11" fillId="0" borderId="10" xfId="56" applyNumberFormat="1" applyFont="1" applyBorder="1" applyAlignment="1">
      <alignment horizontal="right" vertical="top" wrapText="1"/>
    </xf>
    <xf numFmtId="181" fontId="11" fillId="0" borderId="17" xfId="56" applyNumberFormat="1" applyFont="1" applyBorder="1" applyAlignment="1">
      <alignment horizontal="right" vertical="top" wrapText="1"/>
    </xf>
    <xf numFmtId="181" fontId="1" fillId="0" borderId="10" xfId="56" applyNumberFormat="1" applyFont="1" applyBorder="1" applyAlignment="1">
      <alignment horizontal="right" vertical="top" wrapText="1"/>
    </xf>
    <xf numFmtId="181" fontId="1" fillId="0" borderId="17" xfId="56" applyNumberFormat="1" applyFont="1" applyBorder="1" applyAlignment="1">
      <alignment horizontal="right" vertical="top" wrapText="1"/>
    </xf>
    <xf numFmtId="181" fontId="1" fillId="0" borderId="15" xfId="56" applyNumberFormat="1" applyFont="1" applyBorder="1" applyAlignment="1">
      <alignment horizontal="right" vertical="top" wrapText="1"/>
    </xf>
    <xf numFmtId="181" fontId="1" fillId="0" borderId="18" xfId="56" applyNumberFormat="1" applyFont="1" applyBorder="1" applyAlignment="1">
      <alignment horizontal="right" vertical="top" wrapText="1"/>
    </xf>
    <xf numFmtId="181" fontId="11" fillId="0" borderId="15" xfId="56" applyNumberFormat="1" applyFont="1" applyBorder="1" applyAlignment="1">
      <alignment horizontal="right" vertical="top" wrapText="1"/>
    </xf>
    <xf numFmtId="181" fontId="11" fillId="0" borderId="18" xfId="56" applyNumberFormat="1" applyFont="1" applyBorder="1" applyAlignment="1">
      <alignment horizontal="right" vertical="top" wrapText="1"/>
    </xf>
    <xf numFmtId="0" fontId="1" fillId="0" borderId="11" xfId="55" applyFont="1" applyBorder="1" applyAlignment="1">
      <alignment horizontal="center" vertical="center" wrapText="1"/>
    </xf>
    <xf numFmtId="181" fontId="1" fillId="0" borderId="11" xfId="55" applyNumberFormat="1" applyFont="1" applyBorder="1" applyAlignment="1">
      <alignment horizontal="center" vertical="center" wrapText="1"/>
    </xf>
    <xf numFmtId="181" fontId="1" fillId="0" borderId="21" xfId="55" applyNumberFormat="1" applyFont="1" applyBorder="1" applyAlignment="1">
      <alignment horizontal="center" vertical="center" wrapText="1"/>
    </xf>
    <xf numFmtId="181" fontId="1" fillId="0" borderId="22" xfId="55" applyNumberFormat="1" applyFont="1" applyBorder="1" applyAlignment="1">
      <alignment horizontal="center" vertical="center" wrapText="1"/>
    </xf>
    <xf numFmtId="0" fontId="1" fillId="0" borderId="21" xfId="55" applyFont="1" applyBorder="1" applyAlignment="1">
      <alignment horizontal="center" vertical="center" wrapText="1"/>
    </xf>
    <xf numFmtId="0" fontId="1" fillId="0" borderId="0" xfId="55" applyFont="1" applyAlignment="1">
      <alignment vertical="top" wrapText="1"/>
    </xf>
    <xf numFmtId="0" fontId="1" fillId="0" borderId="10" xfId="55" applyFont="1" applyBorder="1" applyAlignment="1">
      <alignment vertical="top" wrapText="1"/>
    </xf>
    <xf numFmtId="181" fontId="39" fillId="0" borderId="10" xfId="55" applyNumberFormat="1" applyFont="1" applyBorder="1" applyAlignment="1">
      <alignment horizontal="right" vertical="top" wrapText="1"/>
    </xf>
    <xf numFmtId="181" fontId="39" fillId="0" borderId="17" xfId="55" applyNumberFormat="1" applyFont="1" applyBorder="1" applyAlignment="1">
      <alignment horizontal="right" vertical="top" wrapText="1"/>
    </xf>
    <xf numFmtId="181" fontId="39" fillId="0" borderId="23" xfId="55" applyNumberFormat="1" applyFont="1" applyBorder="1" applyAlignment="1">
      <alignment horizontal="right" vertical="top" wrapText="1"/>
    </xf>
    <xf numFmtId="0" fontId="1" fillId="0" borderId="17" xfId="55" applyFont="1" applyBorder="1" applyAlignment="1">
      <alignment vertical="top" wrapText="1"/>
    </xf>
    <xf numFmtId="0" fontId="1" fillId="0" borderId="15" xfId="55" applyFont="1" applyBorder="1" applyAlignment="1">
      <alignment vertical="top" wrapText="1"/>
    </xf>
    <xf numFmtId="181" fontId="39" fillId="0" borderId="15" xfId="55" applyNumberFormat="1" applyFont="1" applyBorder="1" applyAlignment="1">
      <alignment horizontal="right" vertical="top" wrapText="1"/>
    </xf>
    <xf numFmtId="181" fontId="39" fillId="0" borderId="18" xfId="55" applyNumberFormat="1" applyFont="1" applyBorder="1" applyAlignment="1">
      <alignment horizontal="right" vertical="top" wrapText="1"/>
    </xf>
    <xf numFmtId="181" fontId="39" fillId="0" borderId="24" xfId="55" applyNumberFormat="1" applyFont="1" applyBorder="1" applyAlignment="1">
      <alignment horizontal="right" vertical="top" wrapText="1"/>
    </xf>
    <xf numFmtId="0" fontId="1" fillId="0" borderId="18" xfId="55" applyFont="1" applyBorder="1" applyAlignment="1">
      <alignment vertical="top" wrapText="1"/>
    </xf>
    <xf numFmtId="0" fontId="11" fillId="0" borderId="0" xfId="54" applyFont="1" applyAlignment="1">
      <alignment vertical="top" wrapText="1"/>
    </xf>
    <xf numFmtId="0" fontId="11" fillId="0" borderId="10" xfId="54" applyFont="1" applyBorder="1" applyAlignment="1">
      <alignment vertical="top" wrapText="1"/>
    </xf>
    <xf numFmtId="0" fontId="11" fillId="0" borderId="15" xfId="54" applyFont="1" applyBorder="1" applyAlignment="1">
      <alignment vertical="top" wrapText="1"/>
    </xf>
    <xf numFmtId="0" fontId="1" fillId="0" borderId="0" xfId="54" applyFont="1" applyAlignment="1">
      <alignment vertical="top" wrapText="1"/>
    </xf>
    <xf numFmtId="181" fontId="11" fillId="0" borderId="10" xfId="54" applyNumberFormat="1" applyFont="1" applyBorder="1" applyAlignment="1">
      <alignment horizontal="right" vertical="top" wrapText="1"/>
    </xf>
    <xf numFmtId="181" fontId="11" fillId="0" borderId="17" xfId="54" applyNumberFormat="1" applyFont="1" applyBorder="1" applyAlignment="1">
      <alignment horizontal="right" vertical="top" wrapText="1"/>
    </xf>
    <xf numFmtId="181" fontId="11" fillId="0" borderId="15" xfId="54" applyNumberFormat="1" applyFont="1" applyBorder="1" applyAlignment="1">
      <alignment horizontal="right" vertical="top" wrapText="1"/>
    </xf>
    <xf numFmtId="181" fontId="11" fillId="0" borderId="18" xfId="54" applyNumberFormat="1" applyFont="1" applyBorder="1" applyAlignment="1">
      <alignment horizontal="right" vertical="top" wrapText="1"/>
    </xf>
    <xf numFmtId="0" fontId="6" fillId="0" borderId="25" xfId="54" applyFont="1" applyBorder="1" applyAlignment="1">
      <alignment horizontal="left" vertical="center" wrapText="1"/>
    </xf>
    <xf numFmtId="181" fontId="6" fillId="0" borderId="11" xfId="54" applyNumberFormat="1" applyFont="1" applyBorder="1" applyAlignment="1">
      <alignment horizontal="center" vertical="center" wrapText="1"/>
    </xf>
    <xf numFmtId="0" fontId="6" fillId="0" borderId="0" xfId="54" applyFont="1" applyAlignment="1">
      <alignment vertical="top" wrapText="1"/>
    </xf>
    <xf numFmtId="0" fontId="1" fillId="0" borderId="10" xfId="54" applyFont="1" applyBorder="1" applyAlignment="1">
      <alignment vertical="top" wrapText="1"/>
    </xf>
    <xf numFmtId="181" fontId="1" fillId="0" borderId="10" xfId="54" applyNumberFormat="1" applyFont="1" applyBorder="1" applyAlignment="1">
      <alignment horizontal="right" vertical="top" wrapText="1"/>
    </xf>
    <xf numFmtId="181" fontId="1" fillId="0" borderId="17" xfId="54" applyNumberFormat="1" applyFont="1" applyBorder="1" applyAlignment="1">
      <alignment horizontal="right" vertical="top" wrapText="1"/>
    </xf>
    <xf numFmtId="181" fontId="1" fillId="0" borderId="11" xfId="53" applyNumberFormat="1" applyFont="1" applyBorder="1" applyAlignment="1">
      <alignment horizontal="center" vertical="center" wrapText="1"/>
    </xf>
    <xf numFmtId="0" fontId="1" fillId="0" borderId="0" xfId="53" applyFont="1" applyAlignment="1">
      <alignment vertical="top" wrapText="1"/>
    </xf>
    <xf numFmtId="0" fontId="1" fillId="0" borderId="10" xfId="53" applyFont="1" applyBorder="1" applyAlignment="1">
      <alignment vertical="top" wrapText="1"/>
    </xf>
    <xf numFmtId="181" fontId="39" fillId="0" borderId="10" xfId="53" applyNumberFormat="1" applyFont="1" applyBorder="1" applyAlignment="1">
      <alignment horizontal="right" vertical="top" wrapText="1"/>
    </xf>
    <xf numFmtId="0" fontId="1" fillId="0" borderId="15" xfId="53" applyFont="1" applyBorder="1" applyAlignment="1">
      <alignment vertical="top" wrapText="1"/>
    </xf>
    <xf numFmtId="181" fontId="39" fillId="0" borderId="15" xfId="53" applyNumberFormat="1" applyFont="1" applyBorder="1" applyAlignment="1">
      <alignment horizontal="right" vertical="top" wrapText="1"/>
    </xf>
    <xf numFmtId="0" fontId="1" fillId="0" borderId="0" xfId="62" applyFont="1" applyAlignment="1">
      <alignment vertical="top" wrapText="1"/>
    </xf>
    <xf numFmtId="0" fontId="11" fillId="0" borderId="10" xfId="62" applyFont="1" applyBorder="1" applyAlignment="1">
      <alignment vertical="top" wrapText="1"/>
    </xf>
    <xf numFmtId="181" fontId="11" fillId="0" borderId="13" xfId="62" applyNumberFormat="1" applyFont="1" applyBorder="1" applyAlignment="1">
      <alignment horizontal="right" vertical="top" wrapText="1"/>
    </xf>
    <xf numFmtId="181" fontId="11" fillId="0" borderId="17" xfId="62" applyNumberFormat="1" applyFont="1" applyBorder="1" applyAlignment="1">
      <alignment horizontal="right" vertical="top" wrapText="1"/>
    </xf>
    <xf numFmtId="181" fontId="11" fillId="0" borderId="0" xfId="62" applyNumberFormat="1" applyFont="1" applyBorder="1" applyAlignment="1">
      <alignment horizontal="right" vertical="top" wrapText="1"/>
    </xf>
    <xf numFmtId="0" fontId="11" fillId="0" borderId="0" xfId="62" applyFont="1" applyAlignment="1">
      <alignment vertical="top" wrapText="1"/>
    </xf>
    <xf numFmtId="0" fontId="1" fillId="0" borderId="10" xfId="62" applyFont="1" applyBorder="1" applyAlignment="1">
      <alignment vertical="top" wrapText="1"/>
    </xf>
    <xf numFmtId="181" fontId="1" fillId="0" borderId="13" xfId="62" applyNumberFormat="1" applyFont="1" applyBorder="1" applyAlignment="1">
      <alignment horizontal="right" vertical="top" wrapText="1"/>
    </xf>
    <xf numFmtId="0" fontId="11" fillId="0" borderId="15" xfId="62" applyFont="1" applyBorder="1" applyAlignment="1">
      <alignment vertical="top" wrapText="1"/>
    </xf>
    <xf numFmtId="181" fontId="11" fillId="0" borderId="14" xfId="62" applyNumberFormat="1" applyFont="1" applyBorder="1" applyAlignment="1">
      <alignment horizontal="right" vertical="top" wrapText="1"/>
    </xf>
    <xf numFmtId="0" fontId="28" fillId="0" borderId="0" xfId="62" applyFont="1" applyAlignment="1">
      <alignment vertical="top" wrapText="1"/>
    </xf>
    <xf numFmtId="0" fontId="11" fillId="0" borderId="0" xfId="62" applyFont="1" applyBorder="1" applyAlignment="1">
      <alignment vertical="top" wrapText="1"/>
    </xf>
    <xf numFmtId="49" fontId="11" fillId="0" borderId="0" xfId="60" applyNumberFormat="1" applyBorder="1" applyAlignment="1">
      <alignment vertical="top" wrapText="1"/>
    </xf>
    <xf numFmtId="49" fontId="11" fillId="0" borderId="0" xfId="60" applyNumberFormat="1" applyBorder="1" applyAlignment="1">
      <alignment horizontal="right" wrapText="1"/>
    </xf>
    <xf numFmtId="49" fontId="29" fillId="0" borderId="0" xfId="60" applyNumberFormat="1" applyFont="1" applyBorder="1" applyAlignment="1">
      <alignment vertical="top" wrapText="1"/>
    </xf>
    <xf numFmtId="49" fontId="11" fillId="0" borderId="0" xfId="60" applyNumberFormat="1" applyBorder="1" applyAlignment="1">
      <alignment horizontal="left" vertical="top" wrapText="1"/>
    </xf>
    <xf numFmtId="49" fontId="11" fillId="0" borderId="0" xfId="60" applyNumberFormat="1" applyBorder="1" applyAlignment="1">
      <alignment horizontal="right" vertical="top" wrapText="1"/>
    </xf>
    <xf numFmtId="49" fontId="1" fillId="0" borderId="16" xfId="60" applyNumberFormat="1" applyFont="1" applyBorder="1" applyAlignment="1">
      <alignment horizontal="left" vertical="top" wrapText="1"/>
    </xf>
    <xf numFmtId="49" fontId="1" fillId="0" borderId="16" xfId="60" applyNumberFormat="1" applyFont="1" applyBorder="1" applyAlignment="1">
      <alignment horizontal="right" vertical="top" wrapText="1"/>
    </xf>
    <xf numFmtId="0" fontId="11" fillId="0" borderId="11" xfId="60" applyBorder="1" applyAlignment="1">
      <alignment horizontal="distributed" vertical="center" wrapText="1"/>
    </xf>
    <xf numFmtId="181" fontId="11" fillId="0" borderId="11" xfId="60" applyNumberFormat="1" applyBorder="1" applyAlignment="1">
      <alignment horizontal="distributed" vertical="center" wrapText="1"/>
    </xf>
    <xf numFmtId="0" fontId="11" fillId="0" borderId="0" xfId="60" applyAlignment="1">
      <alignment horizontal="distributed" vertical="center" wrapText="1"/>
    </xf>
    <xf numFmtId="184" fontId="11" fillId="0" borderId="11" xfId="60" applyNumberFormat="1" applyBorder="1" applyAlignment="1">
      <alignment horizontal="distributed" vertical="center" wrapText="1"/>
    </xf>
    <xf numFmtId="185" fontId="11" fillId="0" borderId="11" xfId="60" applyNumberFormat="1" applyBorder="1" applyAlignment="1">
      <alignment horizontal="distributed" vertical="center" wrapText="1"/>
    </xf>
    <xf numFmtId="184" fontId="11" fillId="0" borderId="13" xfId="60" applyNumberFormat="1" applyBorder="1" applyAlignment="1">
      <alignment horizontal="center" vertical="top" wrapText="1"/>
    </xf>
    <xf numFmtId="185" fontId="11" fillId="0" borderId="13" xfId="60" applyNumberFormat="1" applyBorder="1" applyAlignment="1">
      <alignment horizontal="center" vertical="top" wrapText="1"/>
    </xf>
    <xf numFmtId="0" fontId="11" fillId="0" borderId="13" xfId="60" applyBorder="1" applyAlignment="1">
      <alignment horizontal="left" vertical="top" wrapText="1"/>
    </xf>
    <xf numFmtId="181" fontId="11" fillId="0" borderId="13" xfId="60" applyNumberFormat="1" applyBorder="1" applyAlignment="1">
      <alignment horizontal="right" vertical="top" wrapText="1"/>
    </xf>
    <xf numFmtId="181" fontId="11" fillId="0" borderId="10" xfId="60" applyNumberFormat="1" applyBorder="1" applyAlignment="1">
      <alignment horizontal="right" vertical="top" wrapText="1"/>
    </xf>
    <xf numFmtId="0" fontId="11" fillId="0" borderId="10" xfId="60" applyBorder="1" applyAlignment="1">
      <alignment vertical="top" wrapText="1"/>
    </xf>
    <xf numFmtId="0" fontId="11" fillId="0" borderId="0" xfId="60" applyAlignment="1">
      <alignment vertical="top" wrapText="1"/>
    </xf>
    <xf numFmtId="181" fontId="11" fillId="0" borderId="13" xfId="60" applyNumberFormat="1" applyFill="1" applyBorder="1" applyAlignment="1">
      <alignment horizontal="right" vertical="top" wrapText="1"/>
    </xf>
    <xf numFmtId="184" fontId="11" fillId="0" borderId="14" xfId="60" applyNumberFormat="1" applyBorder="1" applyAlignment="1">
      <alignment horizontal="center" vertical="top" wrapText="1"/>
    </xf>
    <xf numFmtId="185" fontId="11" fillId="0" borderId="14" xfId="60" applyNumberFormat="1" applyBorder="1" applyAlignment="1">
      <alignment horizontal="center" vertical="top" wrapText="1"/>
    </xf>
    <xf numFmtId="0" fontId="11" fillId="0" borderId="14" xfId="60" applyBorder="1" applyAlignment="1">
      <alignment horizontal="left" vertical="top" wrapText="1"/>
    </xf>
    <xf numFmtId="181" fontId="11" fillId="0" borderId="14" xfId="60" applyNumberFormat="1" applyBorder="1" applyAlignment="1">
      <alignment horizontal="right" vertical="top" wrapText="1"/>
    </xf>
    <xf numFmtId="181" fontId="11" fillId="0" borderId="15" xfId="60" applyNumberFormat="1" applyBorder="1" applyAlignment="1">
      <alignment horizontal="right" vertical="top" wrapText="1"/>
    </xf>
    <xf numFmtId="0" fontId="11" fillId="0" borderId="15" xfId="60" applyBorder="1" applyAlignment="1">
      <alignment vertical="top" wrapText="1"/>
    </xf>
    <xf numFmtId="0" fontId="1" fillId="0" borderId="11" xfId="60" applyFont="1" applyBorder="1" applyAlignment="1">
      <alignment horizontal="distributed" vertical="center" wrapText="1"/>
    </xf>
    <xf numFmtId="181" fontId="1" fillId="0" borderId="11" xfId="60" applyNumberFormat="1" applyFont="1" applyBorder="1" applyAlignment="1">
      <alignment horizontal="distributed" vertical="center" wrapText="1"/>
    </xf>
    <xf numFmtId="184" fontId="1" fillId="0" borderId="11" xfId="60" applyNumberFormat="1" applyFont="1" applyBorder="1" applyAlignment="1">
      <alignment horizontal="distributed" vertical="center" wrapText="1"/>
    </xf>
    <xf numFmtId="185" fontId="1" fillId="0" borderId="11" xfId="60" applyNumberFormat="1" applyFont="1" applyBorder="1" applyAlignment="1">
      <alignment horizontal="distributed" vertical="center" wrapText="1"/>
    </xf>
    <xf numFmtId="0" fontId="36" fillId="0" borderId="10" xfId="44" applyFont="1" applyBorder="1" applyAlignment="1">
      <alignment vertical="top" wrapText="1"/>
    </xf>
    <xf numFmtId="0" fontId="1" fillId="0" borderId="11" xfId="43" applyNumberFormat="1" applyFont="1" applyBorder="1" applyAlignment="1">
      <alignment horizontal="distributed" vertical="center" wrapText="1"/>
    </xf>
    <xf numFmtId="184" fontId="1" fillId="0" borderId="12" xfId="43" applyNumberFormat="1" applyFont="1" applyBorder="1" applyAlignment="1">
      <alignment horizontal="distributed" vertical="center" wrapText="1"/>
    </xf>
    <xf numFmtId="0" fontId="1" fillId="0" borderId="12" xfId="43" applyFont="1" applyBorder="1" applyAlignment="1">
      <alignment horizontal="distributed" vertical="center" wrapText="1"/>
    </xf>
    <xf numFmtId="0" fontId="1" fillId="0" borderId="0" xfId="44" applyFont="1" applyBorder="1" applyAlignment="1">
      <alignment horizontal="left" vertical="top" wrapText="1"/>
    </xf>
    <xf numFmtId="0" fontId="11" fillId="0" borderId="10" xfId="44" applyFont="1" applyBorder="1" applyAlignment="1">
      <alignment horizontal="left" vertical="top" wrapText="1"/>
    </xf>
    <xf numFmtId="41" fontId="11" fillId="0" borderId="10" xfId="44" applyNumberFormat="1" applyFont="1" applyBorder="1" applyAlignment="1">
      <alignment horizontal="right" vertical="top" wrapText="1"/>
    </xf>
    <xf numFmtId="0" fontId="11" fillId="0" borderId="10" xfId="44" applyFont="1" applyBorder="1" applyAlignment="1">
      <alignment vertical="top" wrapText="1"/>
    </xf>
    <xf numFmtId="181" fontId="11" fillId="0" borderId="10" xfId="44" applyNumberFormat="1" applyFont="1" applyBorder="1" applyAlignment="1">
      <alignment horizontal="right" vertical="top" wrapText="1"/>
    </xf>
    <xf numFmtId="0" fontId="1" fillId="0" borderId="10" xfId="44" applyFont="1" applyBorder="1" applyAlignment="1">
      <alignment horizontal="left" vertical="top" wrapText="1"/>
    </xf>
    <xf numFmtId="49" fontId="1" fillId="0" borderId="11" xfId="44" applyNumberFormat="1" applyFont="1" applyBorder="1" applyAlignment="1">
      <alignment horizontal="center" vertical="center" wrapText="1"/>
    </xf>
    <xf numFmtId="0" fontId="37" fillId="0" borderId="0" xfId="61" applyFont="1" applyBorder="1" applyAlignment="1">
      <alignment vertical="center" wrapText="1"/>
      <protection/>
    </xf>
    <xf numFmtId="0" fontId="37" fillId="0" borderId="0" xfId="61" applyFont="1" applyBorder="1" applyAlignment="1">
      <alignment horizontal="right" vertical="center" wrapText="1"/>
      <protection/>
    </xf>
    <xf numFmtId="0" fontId="11" fillId="0" borderId="0" xfId="61" applyBorder="1" applyAlignment="1">
      <alignment horizontal="left" vertical="center" wrapText="1"/>
      <protection/>
    </xf>
    <xf numFmtId="3" fontId="38" fillId="0" borderId="0" xfId="61" applyNumberFormat="1" applyFont="1" applyBorder="1" applyAlignment="1">
      <alignment vertical="center" wrapText="1"/>
      <protection/>
    </xf>
    <xf numFmtId="3" fontId="38" fillId="0" borderId="0" xfId="61" applyNumberFormat="1" applyFont="1" applyBorder="1" applyAlignment="1">
      <alignment horizontal="right" vertical="center" wrapText="1"/>
      <protection/>
    </xf>
    <xf numFmtId="49" fontId="11" fillId="0" borderId="0" xfId="61" applyNumberFormat="1" applyBorder="1" applyAlignment="1">
      <alignment horizontal="left" vertical="center" wrapText="1"/>
      <protection/>
    </xf>
    <xf numFmtId="49" fontId="1" fillId="0" borderId="0" xfId="61" applyNumberFormat="1" applyFont="1" applyBorder="1" applyAlignment="1">
      <alignment horizontal="right" vertical="center" wrapText="1"/>
      <protection/>
    </xf>
    <xf numFmtId="3" fontId="1" fillId="0" borderId="0" xfId="61" applyNumberFormat="1" applyFont="1" applyBorder="1" applyAlignment="1">
      <alignment horizontal="left" vertical="center" wrapText="1"/>
      <protection/>
    </xf>
    <xf numFmtId="49" fontId="40" fillId="0" borderId="0" xfId="61" applyNumberFormat="1" applyFont="1" applyBorder="1" applyAlignment="1">
      <alignment horizontal="right" vertical="center" wrapText="1"/>
      <protection/>
    </xf>
    <xf numFmtId="49" fontId="11" fillId="0" borderId="0" xfId="61" applyNumberFormat="1" applyAlignment="1">
      <alignment horizontal="center" vertical="center" wrapText="1"/>
      <protection/>
    </xf>
    <xf numFmtId="49" fontId="11" fillId="0" borderId="10" xfId="61" applyNumberFormat="1" applyBorder="1" applyAlignment="1">
      <alignment horizontal="left" vertical="top" wrapText="1"/>
      <protection/>
    </xf>
    <xf numFmtId="3" fontId="11" fillId="0" borderId="10" xfId="61" applyNumberFormat="1" applyBorder="1" applyAlignment="1">
      <alignment horizontal="right" vertical="top" wrapText="1"/>
      <protection/>
    </xf>
    <xf numFmtId="49" fontId="11" fillId="0" borderId="10" xfId="61" applyNumberFormat="1" applyBorder="1" applyAlignment="1">
      <alignment horizontal="right" vertical="top" wrapText="1"/>
      <protection/>
    </xf>
    <xf numFmtId="0" fontId="11" fillId="0" borderId="0" xfId="61" applyAlignment="1">
      <alignment horizontal="left" vertical="top" wrapText="1"/>
      <protection/>
    </xf>
    <xf numFmtId="49" fontId="11" fillId="0" borderId="15" xfId="61" applyNumberFormat="1" applyBorder="1" applyAlignment="1">
      <alignment horizontal="left" vertical="top" wrapText="1"/>
      <protection/>
    </xf>
    <xf numFmtId="3" fontId="11" fillId="0" borderId="15" xfId="61" applyNumberFormat="1" applyBorder="1" applyAlignment="1">
      <alignment horizontal="right" vertical="top" wrapText="1"/>
      <protection/>
    </xf>
    <xf numFmtId="49" fontId="11" fillId="0" borderId="15" xfId="61" applyNumberFormat="1" applyBorder="1" applyAlignment="1">
      <alignment horizontal="right" vertical="top" wrapText="1"/>
      <protection/>
    </xf>
    <xf numFmtId="49" fontId="1" fillId="0" borderId="21" xfId="61" applyNumberFormat="1" applyFont="1" applyBorder="1" applyAlignment="1">
      <alignment horizontal="distributed" vertical="center" wrapText="1"/>
      <protection/>
    </xf>
    <xf numFmtId="49" fontId="1" fillId="0" borderId="11" xfId="61" applyNumberFormat="1" applyFont="1" applyBorder="1" applyAlignment="1">
      <alignment horizontal="center" vertical="center" wrapText="1"/>
      <protection/>
    </xf>
    <xf numFmtId="49" fontId="1" fillId="0" borderId="11" xfId="61" applyNumberFormat="1" applyFont="1" applyBorder="1" applyAlignment="1">
      <alignment horizontal="distributed" vertical="center" wrapText="1"/>
      <protection/>
    </xf>
    <xf numFmtId="49" fontId="28" fillId="0" borderId="10" xfId="61" applyNumberFormat="1" applyFont="1" applyBorder="1" applyAlignment="1">
      <alignment horizontal="left" vertical="top" wrapText="1"/>
      <protection/>
    </xf>
    <xf numFmtId="3" fontId="28" fillId="0" borderId="10" xfId="61" applyNumberFormat="1" applyFont="1" applyBorder="1" applyAlignment="1">
      <alignment horizontal="right" vertical="top" wrapText="1"/>
      <protection/>
    </xf>
    <xf numFmtId="0" fontId="28" fillId="0" borderId="0" xfId="61" applyFont="1" applyAlignment="1">
      <alignment horizontal="left" vertical="top" wrapText="1"/>
      <protection/>
    </xf>
    <xf numFmtId="49" fontId="1" fillId="0" borderId="10" xfId="61" applyNumberFormat="1" applyFont="1" applyBorder="1" applyAlignment="1">
      <alignment horizontal="left" vertical="top" wrapText="1"/>
      <protection/>
    </xf>
    <xf numFmtId="3" fontId="1" fillId="0" borderId="10" xfId="61" applyNumberFormat="1" applyFont="1" applyBorder="1" applyAlignment="1">
      <alignment horizontal="right" vertical="top" wrapText="1"/>
      <protection/>
    </xf>
    <xf numFmtId="0" fontId="1" fillId="0" borderId="0" xfId="61" applyFont="1" applyAlignment="1">
      <alignment horizontal="left" vertical="top" wrapText="1"/>
      <protection/>
    </xf>
    <xf numFmtId="41" fontId="1" fillId="0" borderId="10" xfId="61" applyNumberFormat="1" applyFont="1" applyBorder="1" applyAlignment="1">
      <alignment horizontal="right" vertical="top" wrapText="1"/>
      <protection/>
    </xf>
    <xf numFmtId="10" fontId="28" fillId="0" borderId="10" xfId="61" applyNumberFormat="1" applyFont="1" applyBorder="1" applyAlignment="1">
      <alignment horizontal="right" vertical="top" wrapText="1"/>
      <protection/>
    </xf>
    <xf numFmtId="10" fontId="1" fillId="0" borderId="10" xfId="61" applyNumberFormat="1" applyFont="1" applyBorder="1" applyAlignment="1">
      <alignment horizontal="right" vertical="top" wrapText="1"/>
      <protection/>
    </xf>
    <xf numFmtId="0" fontId="1" fillId="0" borderId="13" xfId="43" applyFont="1" applyBorder="1" applyAlignment="1">
      <alignment vertical="top" wrapText="1"/>
    </xf>
    <xf numFmtId="181" fontId="1" fillId="0" borderId="10" xfId="43" applyNumberFormat="1" applyFont="1" applyBorder="1" applyAlignment="1">
      <alignment horizontal="right" vertical="top" wrapText="1"/>
    </xf>
    <xf numFmtId="0" fontId="1" fillId="0" borderId="11" xfId="42" applyNumberFormat="1" applyFont="1" applyBorder="1" applyAlignment="1">
      <alignment horizontal="distributed" vertical="center" wrapText="1"/>
    </xf>
    <xf numFmtId="184" fontId="1" fillId="0" borderId="12" xfId="42" applyNumberFormat="1" applyFont="1" applyBorder="1" applyAlignment="1">
      <alignment horizontal="distributed" vertical="center" wrapText="1"/>
    </xf>
    <xf numFmtId="185" fontId="1" fillId="0" borderId="12" xfId="42" applyNumberFormat="1" applyFont="1" applyBorder="1" applyAlignment="1">
      <alignment horizontal="distributed" vertical="center" wrapText="1"/>
    </xf>
    <xf numFmtId="0" fontId="1" fillId="0" borderId="12" xfId="42" applyFont="1" applyBorder="1" applyAlignment="1">
      <alignment horizontal="distributed" vertical="center" wrapText="1"/>
    </xf>
    <xf numFmtId="0" fontId="1" fillId="0" borderId="13" xfId="42" applyFont="1" applyBorder="1" applyAlignment="1">
      <alignment vertical="top" wrapText="1"/>
    </xf>
    <xf numFmtId="181" fontId="1" fillId="0" borderId="10" xfId="42" applyNumberFormat="1" applyFont="1" applyBorder="1" applyAlignment="1">
      <alignment horizontal="right" vertical="top" wrapText="1"/>
    </xf>
    <xf numFmtId="0" fontId="1" fillId="0" borderId="14" xfId="42" applyFont="1" applyBorder="1" applyAlignment="1">
      <alignment vertical="top" wrapText="1"/>
    </xf>
    <xf numFmtId="181" fontId="1" fillId="0" borderId="15" xfId="42" applyNumberFormat="1" applyFont="1" applyBorder="1" applyAlignment="1">
      <alignment horizontal="right" vertical="top" wrapText="1"/>
    </xf>
    <xf numFmtId="49" fontId="11" fillId="0" borderId="0" xfId="42" applyNumberFormat="1" applyFont="1" applyFill="1" applyBorder="1" applyAlignment="1">
      <alignment horizontal="right" vertical="top" wrapText="1"/>
    </xf>
    <xf numFmtId="184" fontId="11" fillId="0" borderId="0" xfId="42" applyNumberFormat="1" applyFont="1" applyFill="1" applyBorder="1" applyAlignment="1">
      <alignment horizontal="center" vertical="top" wrapText="1"/>
    </xf>
    <xf numFmtId="185" fontId="11" fillId="0" borderId="0" xfId="42" applyNumberFormat="1" applyFont="1" applyFill="1" applyBorder="1" applyAlignment="1">
      <alignment horizontal="center" vertical="top" wrapText="1"/>
    </xf>
    <xf numFmtId="0" fontId="11" fillId="0" borderId="0" xfId="42" applyFont="1" applyFill="1" applyBorder="1" applyAlignment="1">
      <alignment vertical="top" wrapText="1"/>
    </xf>
    <xf numFmtId="0" fontId="11" fillId="0" borderId="0" xfId="42" applyNumberFormat="1" applyFont="1" applyFill="1" applyBorder="1" applyAlignment="1">
      <alignment horizontal="right" vertical="top" wrapText="1"/>
    </xf>
    <xf numFmtId="0" fontId="33" fillId="0" borderId="0" xfId="42" applyNumberFormat="1" applyFont="1" applyFill="1" applyBorder="1" applyAlignment="1">
      <alignment horizontal="right" vertical="top" wrapText="1"/>
    </xf>
    <xf numFmtId="0" fontId="33" fillId="0" borderId="0" xfId="42" applyNumberFormat="1" applyFont="1" applyFill="1" applyBorder="1" applyAlignment="1">
      <alignment horizontal="left" vertical="top" wrapText="1"/>
    </xf>
    <xf numFmtId="0" fontId="11" fillId="0" borderId="0" xfId="42" applyNumberFormat="1" applyFont="1" applyFill="1" applyBorder="1" applyAlignment="1">
      <alignment vertical="top" wrapText="1"/>
    </xf>
    <xf numFmtId="0" fontId="11" fillId="0" borderId="0" xfId="42" applyFont="1" applyFill="1" applyBorder="1" applyAlignment="1">
      <alignment horizontal="center" vertical="top" wrapText="1"/>
    </xf>
    <xf numFmtId="0" fontId="1" fillId="0" borderId="0" xfId="42" applyNumberFormat="1" applyFont="1" applyFill="1" applyBorder="1" applyAlignment="1">
      <alignment horizontal="right" vertical="top" wrapText="1"/>
    </xf>
    <xf numFmtId="0" fontId="1" fillId="0" borderId="16" xfId="42" applyNumberFormat="1" applyFont="1" applyFill="1" applyBorder="1" applyAlignment="1">
      <alignment horizontal="right" vertical="top" wrapText="1"/>
    </xf>
    <xf numFmtId="0" fontId="1" fillId="0" borderId="16" xfId="42" applyNumberFormat="1" applyFont="1" applyFill="1" applyBorder="1" applyAlignment="1">
      <alignment horizontal="left" vertical="top" wrapText="1"/>
    </xf>
    <xf numFmtId="0" fontId="1" fillId="0" borderId="0" xfId="42" applyFont="1" applyFill="1" applyBorder="1" applyAlignment="1">
      <alignment vertical="top" wrapText="1"/>
    </xf>
    <xf numFmtId="0" fontId="1" fillId="0" borderId="11" xfId="42" applyNumberFormat="1" applyFont="1" applyFill="1" applyBorder="1" applyAlignment="1">
      <alignment horizontal="distributed" vertical="center" wrapText="1"/>
    </xf>
    <xf numFmtId="0" fontId="11" fillId="0" borderId="0" xfId="42" applyFont="1" applyFill="1" applyAlignment="1">
      <alignment horizontal="distributed" vertical="center" wrapText="1"/>
    </xf>
    <xf numFmtId="184" fontId="1" fillId="0" borderId="12" xfId="42" applyNumberFormat="1" applyFont="1" applyFill="1" applyBorder="1" applyAlignment="1">
      <alignment horizontal="distributed" vertical="center" wrapText="1"/>
    </xf>
    <xf numFmtId="185" fontId="1" fillId="0" borderId="12" xfId="42" applyNumberFormat="1" applyFont="1" applyFill="1" applyBorder="1" applyAlignment="1">
      <alignment horizontal="distributed" vertical="center" wrapText="1"/>
    </xf>
    <xf numFmtId="0" fontId="1" fillId="0" borderId="12" xfId="42" applyFont="1" applyFill="1" applyBorder="1" applyAlignment="1">
      <alignment horizontal="distributed" vertical="center" wrapText="1"/>
    </xf>
    <xf numFmtId="0" fontId="11" fillId="0" borderId="13" xfId="42" applyFont="1" applyFill="1" applyBorder="1" applyAlignment="1">
      <alignment horizontal="center" vertical="top" wrapText="1"/>
    </xf>
    <xf numFmtId="184" fontId="11" fillId="0" borderId="13" xfId="42" applyNumberFormat="1" applyFont="1" applyFill="1" applyBorder="1" applyAlignment="1">
      <alignment horizontal="center" vertical="top" wrapText="1"/>
    </xf>
    <xf numFmtId="185" fontId="11" fillId="0" borderId="13" xfId="42" applyNumberFormat="1" applyFont="1" applyFill="1" applyBorder="1" applyAlignment="1">
      <alignment horizontal="center" vertical="top" wrapText="1"/>
    </xf>
    <xf numFmtId="0" fontId="1" fillId="0" borderId="13" xfId="42" applyFont="1" applyFill="1" applyBorder="1" applyAlignment="1">
      <alignment vertical="top" wrapText="1"/>
    </xf>
    <xf numFmtId="181" fontId="1" fillId="0" borderId="10" xfId="42" applyNumberFormat="1" applyFont="1" applyFill="1" applyBorder="1" applyAlignment="1">
      <alignment horizontal="right" vertical="top" wrapText="1"/>
    </xf>
    <xf numFmtId="0" fontId="1" fillId="0" borderId="10" xfId="42" applyFont="1" applyFill="1" applyBorder="1" applyAlignment="1">
      <alignment vertical="top" wrapText="1"/>
    </xf>
    <xf numFmtId="0" fontId="11" fillId="0" borderId="0" xfId="42" applyFont="1" applyFill="1" applyAlignment="1">
      <alignment vertical="top" wrapText="1"/>
    </xf>
    <xf numFmtId="0" fontId="11" fillId="0" borderId="14" xfId="42" applyFont="1" applyFill="1" applyBorder="1" applyAlignment="1">
      <alignment horizontal="center" vertical="top" wrapText="1"/>
    </xf>
    <xf numFmtId="184" fontId="11" fillId="0" borderId="14" xfId="42" applyNumberFormat="1" applyFont="1" applyFill="1" applyBorder="1" applyAlignment="1">
      <alignment horizontal="center" vertical="top" wrapText="1"/>
    </xf>
    <xf numFmtId="185" fontId="11" fillId="0" borderId="14" xfId="42" applyNumberFormat="1" applyFont="1" applyFill="1" applyBorder="1" applyAlignment="1">
      <alignment horizontal="center" vertical="top" wrapText="1"/>
    </xf>
    <xf numFmtId="0" fontId="1" fillId="0" borderId="14" xfId="42" applyFont="1" applyFill="1" applyBorder="1" applyAlignment="1">
      <alignment vertical="top" wrapText="1"/>
    </xf>
    <xf numFmtId="181" fontId="1" fillId="0" borderId="15" xfId="42" applyNumberFormat="1" applyFont="1" applyFill="1" applyBorder="1" applyAlignment="1">
      <alignment horizontal="right" vertical="top" wrapText="1"/>
    </xf>
    <xf numFmtId="0" fontId="1" fillId="0" borderId="15" xfId="42" applyFont="1" applyFill="1" applyBorder="1" applyAlignment="1">
      <alignment vertical="top" wrapText="1"/>
    </xf>
    <xf numFmtId="0" fontId="11" fillId="0" borderId="14" xfId="42" applyFont="1" applyFill="1" applyBorder="1" applyAlignment="1">
      <alignment vertical="top" wrapText="1"/>
    </xf>
    <xf numFmtId="181" fontId="11" fillId="0" borderId="15" xfId="42" applyNumberFormat="1" applyFont="1" applyFill="1" applyBorder="1" applyAlignment="1">
      <alignment horizontal="right" vertical="top" wrapText="1"/>
    </xf>
    <xf numFmtId="0" fontId="11" fillId="0" borderId="15" xfId="42" applyFont="1" applyFill="1" applyBorder="1" applyAlignment="1">
      <alignment vertical="top" wrapText="1"/>
    </xf>
    <xf numFmtId="0" fontId="11" fillId="0" borderId="13" xfId="42" applyFont="1" applyFill="1" applyBorder="1" applyAlignment="1">
      <alignment vertical="top" wrapText="1"/>
    </xf>
    <xf numFmtId="181" fontId="11" fillId="0" borderId="10" xfId="42" applyNumberFormat="1" applyFont="1" applyFill="1" applyBorder="1" applyAlignment="1">
      <alignment horizontal="right" vertical="top" wrapText="1"/>
    </xf>
    <xf numFmtId="0" fontId="11" fillId="0" borderId="10" xfId="42" applyFont="1" applyFill="1" applyBorder="1" applyAlignment="1">
      <alignment vertical="top" wrapText="1"/>
    </xf>
    <xf numFmtId="0" fontId="1" fillId="0" borderId="12" xfId="41" applyNumberFormat="1" applyFont="1" applyBorder="1" applyAlignment="1">
      <alignment horizontal="center" vertical="center" wrapText="1"/>
    </xf>
    <xf numFmtId="0" fontId="1" fillId="0" borderId="11" xfId="41" applyNumberFormat="1" applyFont="1" applyBorder="1" applyAlignment="1">
      <alignment horizontal="center" vertical="center" wrapText="1"/>
    </xf>
    <xf numFmtId="181" fontId="1" fillId="0" borderId="12" xfId="41" applyNumberFormat="1" applyFont="1" applyBorder="1" applyAlignment="1">
      <alignment horizontal="center" vertical="center" wrapText="1"/>
    </xf>
    <xf numFmtId="181" fontId="1" fillId="0" borderId="11" xfId="41" applyNumberFormat="1" applyFont="1" applyBorder="1" applyAlignment="1">
      <alignment horizontal="center" vertical="center" wrapText="1"/>
    </xf>
    <xf numFmtId="0" fontId="1" fillId="0" borderId="11" xfId="53" applyFont="1" applyBorder="1" applyAlignment="1">
      <alignment horizontal="distributed" vertical="center" wrapText="1"/>
    </xf>
    <xf numFmtId="0" fontId="11" fillId="0" borderId="0" xfId="59" applyBorder="1" applyAlignment="1">
      <alignment horizontal="left" vertical="center" wrapText="1"/>
      <protection/>
    </xf>
    <xf numFmtId="49" fontId="41" fillId="0" borderId="0" xfId="59" applyNumberFormat="1" applyFont="1" applyBorder="1" applyAlignment="1">
      <alignment horizontal="right" vertical="center" wrapText="1"/>
      <protection/>
    </xf>
    <xf numFmtId="184" fontId="11" fillId="0" borderId="0" xfId="59" applyNumberFormat="1" applyBorder="1" applyAlignment="1">
      <alignment horizontal="center" vertical="center" wrapText="1"/>
      <protection/>
    </xf>
    <xf numFmtId="49" fontId="11" fillId="0" borderId="0" xfId="59" applyNumberFormat="1" applyBorder="1" applyAlignment="1">
      <alignment horizontal="left" vertical="center" wrapText="1"/>
      <protection/>
    </xf>
    <xf numFmtId="3" fontId="11" fillId="0" borderId="0" xfId="59" applyNumberFormat="1" applyBorder="1" applyAlignment="1">
      <alignment horizontal="right" vertical="center" wrapText="1"/>
      <protection/>
    </xf>
    <xf numFmtId="3" fontId="40" fillId="0" borderId="16" xfId="59" applyNumberFormat="1" applyFont="1" applyBorder="1" applyAlignment="1">
      <alignment horizontal="right" vertical="center" wrapText="1"/>
      <protection/>
    </xf>
    <xf numFmtId="49" fontId="1" fillId="0" borderId="16" xfId="59" applyNumberFormat="1" applyFont="1" applyBorder="1" applyAlignment="1">
      <alignment horizontal="right" vertical="center" wrapText="1"/>
      <protection/>
    </xf>
    <xf numFmtId="3" fontId="1" fillId="0" borderId="16" xfId="59" applyNumberFormat="1" applyFont="1" applyBorder="1" applyAlignment="1">
      <alignment horizontal="left" vertical="center" wrapText="1"/>
      <protection/>
    </xf>
    <xf numFmtId="3" fontId="40" fillId="0" borderId="0" xfId="59" applyNumberFormat="1" applyFont="1" applyBorder="1" applyAlignment="1">
      <alignment horizontal="right" vertical="center" wrapText="1"/>
      <protection/>
    </xf>
    <xf numFmtId="49" fontId="1" fillId="0" borderId="0" xfId="59" applyNumberFormat="1" applyFont="1" applyBorder="1" applyAlignment="1">
      <alignment horizontal="right" vertical="center" wrapText="1"/>
      <protection/>
    </xf>
    <xf numFmtId="49" fontId="11" fillId="0" borderId="0" xfId="59" applyNumberFormat="1" applyAlignment="1">
      <alignment horizontal="center" vertical="center" wrapText="1"/>
      <protection/>
    </xf>
    <xf numFmtId="49" fontId="1" fillId="0" borderId="11" xfId="59" applyNumberFormat="1" applyFont="1" applyBorder="1" applyAlignment="1">
      <alignment horizontal="distributed" vertical="center" wrapText="1"/>
      <protection/>
    </xf>
    <xf numFmtId="184" fontId="1" fillId="0" borderId="10" xfId="59" applyNumberFormat="1" applyFont="1" applyBorder="1" applyAlignment="1">
      <alignment horizontal="center" vertical="top" wrapText="1"/>
      <protection/>
    </xf>
    <xf numFmtId="49" fontId="1" fillId="0" borderId="10" xfId="59" applyNumberFormat="1" applyFont="1" applyBorder="1" applyAlignment="1">
      <alignment horizontal="left" vertical="top" wrapText="1"/>
      <protection/>
    </xf>
    <xf numFmtId="3" fontId="1" fillId="0" borderId="10" xfId="59" applyNumberFormat="1" applyFont="1" applyBorder="1" applyAlignment="1">
      <alignment horizontal="right" vertical="top" wrapText="1"/>
      <protection/>
    </xf>
    <xf numFmtId="0" fontId="1" fillId="0" borderId="0" xfId="59" applyFont="1" applyAlignment="1">
      <alignment horizontal="left" vertical="top" wrapText="1"/>
      <protection/>
    </xf>
    <xf numFmtId="184" fontId="11" fillId="0" borderId="15" xfId="59" applyNumberFormat="1" applyBorder="1" applyAlignment="1">
      <alignment horizontal="center" vertical="top" wrapText="1"/>
      <protection/>
    </xf>
    <xf numFmtId="49" fontId="11" fillId="0" borderId="15" xfId="59" applyNumberFormat="1" applyBorder="1" applyAlignment="1">
      <alignment horizontal="left" vertical="top" wrapText="1"/>
      <protection/>
    </xf>
    <xf numFmtId="3" fontId="11" fillId="0" borderId="15" xfId="59" applyNumberFormat="1" applyBorder="1" applyAlignment="1">
      <alignment horizontal="right" vertical="top" wrapText="1"/>
      <protection/>
    </xf>
    <xf numFmtId="0" fontId="11" fillId="0" borderId="0" xfId="59" applyAlignment="1">
      <alignment horizontal="left" vertical="top" wrapText="1"/>
      <protection/>
    </xf>
    <xf numFmtId="184" fontId="11" fillId="0" borderId="10" xfId="59" applyNumberFormat="1" applyBorder="1" applyAlignment="1">
      <alignment horizontal="center" vertical="top" wrapText="1"/>
      <protection/>
    </xf>
    <xf numFmtId="49" fontId="11" fillId="0" borderId="10" xfId="59" applyNumberFormat="1" applyBorder="1" applyAlignment="1">
      <alignment horizontal="left" vertical="top" wrapText="1"/>
      <protection/>
    </xf>
    <xf numFmtId="3" fontId="11" fillId="0" borderId="10" xfId="59" applyNumberFormat="1" applyBorder="1" applyAlignment="1">
      <alignment horizontal="right" vertical="top" wrapText="1"/>
      <protection/>
    </xf>
    <xf numFmtId="181" fontId="29" fillId="0" borderId="0" xfId="58" applyNumberFormat="1" applyFont="1" applyBorder="1" applyAlignment="1">
      <alignment horizontal="distributed" vertical="center" wrapText="1"/>
      <protection/>
    </xf>
    <xf numFmtId="181" fontId="29" fillId="0" borderId="0" xfId="58" applyNumberFormat="1" applyFont="1" applyAlignment="1">
      <alignment horizontal="distributed" vertical="center" wrapText="1"/>
      <protection/>
    </xf>
    <xf numFmtId="181" fontId="29" fillId="0" borderId="10" xfId="58" applyNumberFormat="1" applyFont="1" applyBorder="1" applyAlignment="1">
      <alignment horizontal="center" vertical="top" wrapText="1"/>
      <protection/>
    </xf>
    <xf numFmtId="3" fontId="29" fillId="0" borderId="10" xfId="58" applyNumberFormat="1" applyFont="1" applyBorder="1" applyAlignment="1">
      <alignment horizontal="right" vertical="top" wrapText="1"/>
      <protection/>
    </xf>
    <xf numFmtId="10" fontId="29" fillId="0" borderId="10" xfId="58" applyNumberFormat="1" applyFont="1" applyBorder="1" applyAlignment="1">
      <alignment horizontal="right" vertical="top" wrapText="1"/>
      <protection/>
    </xf>
    <xf numFmtId="181" fontId="29" fillId="0" borderId="10" xfId="58" applyNumberFormat="1" applyFont="1" applyBorder="1" applyAlignment="1">
      <alignment horizontal="left" vertical="top" wrapText="1"/>
      <protection/>
    </xf>
    <xf numFmtId="181" fontId="29" fillId="0" borderId="0" xfId="58" applyNumberFormat="1" applyFont="1" applyAlignment="1">
      <alignment vertical="top" wrapText="1"/>
      <protection/>
    </xf>
    <xf numFmtId="3" fontId="1" fillId="0" borderId="11" xfId="58" applyNumberFormat="1" applyFont="1" applyBorder="1" applyAlignment="1">
      <alignment horizontal="distributed" vertical="center" wrapText="1"/>
      <protection/>
    </xf>
    <xf numFmtId="10" fontId="1" fillId="0" borderId="11" xfId="58" applyNumberFormat="1" applyFont="1" applyBorder="1" applyAlignment="1">
      <alignment horizontal="distributed" vertical="center" wrapText="1"/>
      <protection/>
    </xf>
    <xf numFmtId="181" fontId="11" fillId="0" borderId="10" xfId="58" applyNumberFormat="1" applyFont="1" applyBorder="1" applyAlignment="1">
      <alignment horizontal="center" vertical="top" wrapText="1"/>
      <protection/>
    </xf>
    <xf numFmtId="0" fontId="11" fillId="0" borderId="10" xfId="58" applyFont="1" applyBorder="1" applyAlignment="1">
      <alignment horizontal="left" vertical="top" wrapText="1"/>
      <protection/>
    </xf>
    <xf numFmtId="3" fontId="11" fillId="0" borderId="10" xfId="58" applyNumberFormat="1" applyFont="1" applyBorder="1" applyAlignment="1">
      <alignment horizontal="right" vertical="top" wrapText="1"/>
      <protection/>
    </xf>
    <xf numFmtId="10" fontId="11" fillId="0" borderId="10" xfId="58" applyNumberFormat="1" applyFont="1" applyBorder="1" applyAlignment="1">
      <alignment horizontal="right" vertical="top" wrapText="1"/>
      <protection/>
    </xf>
    <xf numFmtId="181" fontId="11" fillId="0" borderId="10" xfId="58" applyNumberFormat="1" applyFont="1" applyBorder="1" applyAlignment="1">
      <alignment horizontal="left" vertical="top" wrapText="1"/>
      <protection/>
    </xf>
    <xf numFmtId="181" fontId="11" fillId="0" borderId="13" xfId="0" applyNumberFormat="1" applyFont="1" applyFill="1" applyBorder="1" applyAlignment="1">
      <alignment horizontal="left" vertical="top" wrapText="1"/>
    </xf>
    <xf numFmtId="181" fontId="11" fillId="0" borderId="0" xfId="0" applyNumberFormat="1" applyFont="1" applyFill="1" applyBorder="1" applyAlignment="1">
      <alignment horizontal="center" vertical="top" wrapText="1"/>
    </xf>
    <xf numFmtId="181" fontId="11" fillId="0" borderId="13" xfId="0" applyNumberFormat="1" applyFont="1" applyFill="1" applyBorder="1" applyAlignment="1">
      <alignment horizontal="center" vertical="top" wrapText="1"/>
    </xf>
    <xf numFmtId="3" fontId="11" fillId="0" borderId="13" xfId="0" applyNumberFormat="1" applyFont="1" applyFill="1" applyBorder="1" applyAlignment="1">
      <alignment vertical="top" wrapText="1"/>
    </xf>
    <xf numFmtId="10" fontId="11" fillId="0" borderId="10" xfId="0" applyNumberFormat="1" applyFont="1" applyFill="1" applyBorder="1" applyAlignment="1">
      <alignment horizontal="right" vertical="top" wrapText="1"/>
    </xf>
    <xf numFmtId="181" fontId="11" fillId="0" borderId="10" xfId="0" applyNumberFormat="1" applyFont="1" applyFill="1" applyBorder="1" applyAlignment="1">
      <alignment horizontal="center" vertical="top" wrapText="1"/>
    </xf>
    <xf numFmtId="181" fontId="11" fillId="0" borderId="10" xfId="0" applyNumberFormat="1" applyFont="1" applyFill="1" applyBorder="1" applyAlignment="1">
      <alignment vertical="top" wrapText="1"/>
    </xf>
    <xf numFmtId="181" fontId="11" fillId="0" borderId="0" xfId="0" applyNumberFormat="1" applyFont="1" applyFill="1" applyBorder="1" applyAlignment="1">
      <alignment vertical="top" wrapText="1"/>
    </xf>
    <xf numFmtId="0" fontId="1" fillId="0" borderId="21" xfId="0" applyNumberFormat="1" applyFont="1" applyFill="1" applyBorder="1" applyAlignment="1">
      <alignment horizontal="center" vertical="center" wrapText="1"/>
    </xf>
    <xf numFmtId="181" fontId="29" fillId="0" borderId="16" xfId="0" applyNumberFormat="1" applyFont="1" applyFill="1" applyBorder="1" applyAlignment="1">
      <alignment horizontal="center" vertical="top" wrapText="1"/>
    </xf>
    <xf numFmtId="181" fontId="29" fillId="0" borderId="0" xfId="0" applyNumberFormat="1" applyFont="1" applyFill="1" applyBorder="1" applyAlignment="1">
      <alignment horizontal="center" vertical="top" wrapText="1"/>
    </xf>
    <xf numFmtId="0" fontId="29" fillId="0" borderId="0" xfId="68" applyNumberFormat="1" applyFont="1" applyBorder="1" applyAlignment="1">
      <alignment horizontal="distributed" vertical="center" wrapText="1"/>
      <protection/>
    </xf>
    <xf numFmtId="0" fontId="29" fillId="0" borderId="11" xfId="68" applyNumberFormat="1" applyFont="1" applyBorder="1" applyAlignment="1">
      <alignment horizontal="center" vertical="center" wrapText="1"/>
      <protection/>
    </xf>
    <xf numFmtId="49" fontId="29" fillId="0" borderId="11" xfId="68" applyNumberFormat="1" applyFont="1" applyBorder="1" applyAlignment="1">
      <alignment horizontal="center" vertical="center" wrapText="1"/>
      <protection/>
    </xf>
    <xf numFmtId="181" fontId="29" fillId="0" borderId="26" xfId="68" applyNumberFormat="1" applyFont="1" applyBorder="1" applyAlignment="1">
      <alignment horizontal="center" vertical="top" wrapText="1"/>
      <protection/>
    </xf>
    <xf numFmtId="181" fontId="29" fillId="0" borderId="26" xfId="68" applyNumberFormat="1" applyFont="1" applyBorder="1" applyAlignment="1">
      <alignment vertical="top" wrapText="1"/>
      <protection/>
    </xf>
    <xf numFmtId="181" fontId="29" fillId="0" borderId="0" xfId="68" applyNumberFormat="1" applyFont="1" applyBorder="1" applyAlignment="1">
      <alignment vertical="top" wrapText="1"/>
      <protection/>
    </xf>
    <xf numFmtId="181" fontId="29" fillId="0" borderId="10" xfId="68" applyNumberFormat="1" applyFont="1" applyBorder="1" applyAlignment="1">
      <alignment horizontal="center" vertical="top" wrapText="1"/>
      <protection/>
    </xf>
    <xf numFmtId="181" fontId="29" fillId="0" borderId="10" xfId="68" applyNumberFormat="1" applyFont="1" applyBorder="1" applyAlignment="1">
      <alignment vertical="top" wrapText="1"/>
      <protection/>
    </xf>
    <xf numFmtId="181" fontId="29" fillId="0" borderId="0" xfId="68" applyNumberFormat="1" applyFont="1" applyBorder="1" applyAlignment="1">
      <alignment horizontal="center" vertical="top" wrapText="1"/>
      <protection/>
    </xf>
    <xf numFmtId="181" fontId="29" fillId="0" borderId="0" xfId="68" applyNumberFormat="1" applyFont="1" applyBorder="1" applyAlignment="1">
      <alignment horizontal="right" vertical="top" wrapText="1"/>
      <protection/>
    </xf>
    <xf numFmtId="10" fontId="29" fillId="0" borderId="0" xfId="68" applyNumberFormat="1" applyFont="1" applyBorder="1" applyAlignment="1">
      <alignment horizontal="right" vertical="top" wrapText="1"/>
      <protection/>
    </xf>
    <xf numFmtId="49" fontId="29" fillId="0" borderId="0" xfId="68" applyNumberFormat="1" applyFont="1" applyBorder="1" applyAlignment="1">
      <alignment horizontal="center" vertical="top" wrapText="1"/>
      <protection/>
    </xf>
    <xf numFmtId="49" fontId="11" fillId="0" borderId="11" xfId="72" applyNumberFormat="1" applyFont="1" applyBorder="1" applyAlignment="1">
      <alignment horizontal="center" vertical="center" wrapText="1"/>
    </xf>
    <xf numFmtId="0" fontId="11" fillId="0" borderId="0" xfId="67" applyFont="1" applyBorder="1" applyAlignment="1">
      <alignment horizontal="left" vertical="top" wrapText="1"/>
      <protection/>
    </xf>
    <xf numFmtId="0" fontId="29" fillId="0" borderId="10" xfId="67" applyFont="1" applyBorder="1" applyAlignment="1">
      <alignment horizontal="left" vertical="center" wrapText="1"/>
      <protection/>
    </xf>
    <xf numFmtId="0" fontId="29" fillId="0" borderId="15" xfId="67" applyFont="1" applyBorder="1" applyAlignment="1">
      <alignment horizontal="left" vertical="center" wrapText="1"/>
      <protection/>
    </xf>
    <xf numFmtId="3" fontId="11" fillId="0" borderId="10" xfId="67" applyNumberFormat="1" applyFont="1" applyBorder="1" applyAlignment="1">
      <alignment horizontal="right" vertical="center" wrapText="1"/>
      <protection/>
    </xf>
    <xf numFmtId="3" fontId="29" fillId="0" borderId="15" xfId="67" applyNumberFormat="1" applyFont="1" applyBorder="1" applyAlignment="1">
      <alignment horizontal="right" vertical="center" wrapText="1"/>
      <protection/>
    </xf>
    <xf numFmtId="3" fontId="29" fillId="0" borderId="10" xfId="67" applyNumberFormat="1" applyFont="1" applyBorder="1" applyAlignment="1">
      <alignment horizontal="right" vertical="center" wrapText="1"/>
      <protection/>
    </xf>
    <xf numFmtId="49" fontId="11" fillId="0" borderId="0" xfId="66" applyNumberFormat="1" applyBorder="1" applyAlignment="1">
      <alignment horizontal="right" vertical="center" wrapText="1"/>
      <protection/>
    </xf>
    <xf numFmtId="3" fontId="0" fillId="0" borderId="0" xfId="66" applyNumberFormat="1" applyFont="1" applyBorder="1" applyAlignment="1">
      <alignment horizontal="right" vertical="center" wrapText="1"/>
      <protection/>
    </xf>
    <xf numFmtId="3" fontId="0" fillId="0" borderId="0" xfId="66" applyNumberFormat="1" applyFont="1" applyBorder="1" applyAlignment="1">
      <alignment horizontal="center" vertical="center" wrapText="1"/>
      <protection/>
    </xf>
    <xf numFmtId="49" fontId="11" fillId="0" borderId="0" xfId="66" applyNumberFormat="1" applyBorder="1" applyAlignment="1">
      <alignment horizontal="left" vertical="center" wrapText="1"/>
      <protection/>
    </xf>
    <xf numFmtId="184" fontId="11" fillId="0" borderId="0" xfId="66" applyNumberFormat="1" applyBorder="1" applyAlignment="1">
      <alignment horizontal="center" vertical="center" wrapText="1"/>
      <protection/>
    </xf>
    <xf numFmtId="49" fontId="0" fillId="0" borderId="0" xfId="66" applyNumberFormat="1" applyFont="1" applyBorder="1" applyAlignment="1">
      <alignment horizontal="left" vertical="center" wrapText="1"/>
      <protection/>
    </xf>
    <xf numFmtId="3" fontId="1" fillId="0" borderId="16" xfId="66" applyNumberFormat="1" applyFont="1" applyBorder="1" applyAlignment="1">
      <alignment horizontal="left" vertical="center" wrapText="1"/>
      <protection/>
    </xf>
    <xf numFmtId="3" fontId="1" fillId="0" borderId="0" xfId="66" applyNumberFormat="1" applyFont="1" applyBorder="1" applyAlignment="1">
      <alignment horizontal="center" vertical="center" wrapText="1"/>
      <protection/>
    </xf>
    <xf numFmtId="49" fontId="11" fillId="0" borderId="0" xfId="66" applyNumberFormat="1" applyAlignment="1">
      <alignment horizontal="left" vertical="top" wrapText="1"/>
      <protection/>
    </xf>
    <xf numFmtId="184" fontId="11" fillId="0" borderId="10" xfId="66" applyNumberFormat="1" applyBorder="1" applyAlignment="1">
      <alignment horizontal="center" vertical="top" wrapText="1"/>
      <protection/>
    </xf>
    <xf numFmtId="49" fontId="11" fillId="0" borderId="10" xfId="66" applyNumberFormat="1" applyBorder="1" applyAlignment="1">
      <alignment horizontal="left" vertical="top" wrapText="1"/>
      <protection/>
    </xf>
    <xf numFmtId="3" fontId="0" fillId="0" borderId="10" xfId="66" applyNumberFormat="1" applyFont="1" applyBorder="1" applyAlignment="1">
      <alignment horizontal="right" vertical="top" wrapText="1"/>
      <protection/>
    </xf>
    <xf numFmtId="184" fontId="11" fillId="0" borderId="15" xfId="66" applyNumberFormat="1" applyBorder="1" applyAlignment="1">
      <alignment horizontal="center" vertical="top" wrapText="1"/>
      <protection/>
    </xf>
    <xf numFmtId="49" fontId="11" fillId="0" borderId="15" xfId="66" applyNumberFormat="1" applyBorder="1" applyAlignment="1">
      <alignment horizontal="left" vertical="top" wrapText="1"/>
      <protection/>
    </xf>
    <xf numFmtId="3" fontId="0" fillId="0" borderId="15" xfId="66" applyNumberFormat="1" applyFont="1" applyBorder="1" applyAlignment="1">
      <alignment horizontal="right" vertical="top" wrapText="1"/>
      <protection/>
    </xf>
    <xf numFmtId="3" fontId="1" fillId="0" borderId="12" xfId="66" applyNumberFormat="1" applyFont="1" applyBorder="1" applyAlignment="1">
      <alignment horizontal="center" vertical="center"/>
      <protection/>
    </xf>
    <xf numFmtId="3" fontId="1" fillId="0" borderId="27" xfId="66" applyNumberFormat="1" applyFont="1" applyBorder="1" applyAlignment="1">
      <alignment horizontal="center" vertical="center"/>
      <protection/>
    </xf>
    <xf numFmtId="3" fontId="1" fillId="0" borderId="21" xfId="66" applyNumberFormat="1" applyFont="1" applyBorder="1" applyAlignment="1">
      <alignment horizontal="center" vertical="center"/>
      <protection/>
    </xf>
    <xf numFmtId="49" fontId="11" fillId="0" borderId="0" xfId="65" applyNumberFormat="1" applyBorder="1" applyAlignment="1">
      <alignment vertical="center" wrapText="1"/>
    </xf>
    <xf numFmtId="49" fontId="11" fillId="0" borderId="0" xfId="65" applyNumberFormat="1" applyBorder="1" applyAlignment="1">
      <alignment horizontal="right" vertical="center" wrapText="1"/>
    </xf>
    <xf numFmtId="0" fontId="11" fillId="0" borderId="0" xfId="65" applyAlignment="1">
      <alignment horizontal="right" vertical="top" wrapText="1"/>
    </xf>
    <xf numFmtId="49" fontId="11" fillId="0" borderId="0" xfId="65" applyNumberFormat="1" applyBorder="1" applyAlignment="1">
      <alignment horizontal="right" wrapText="1"/>
    </xf>
    <xf numFmtId="0" fontId="11" fillId="0" borderId="0" xfId="65" applyAlignment="1">
      <alignment vertical="center" wrapText="1"/>
    </xf>
    <xf numFmtId="0" fontId="11" fillId="0" borderId="13" xfId="65" applyBorder="1" applyAlignment="1">
      <alignment vertical="top" wrapText="1"/>
    </xf>
    <xf numFmtId="181" fontId="11" fillId="0" borderId="10" xfId="65" applyNumberFormat="1" applyBorder="1" applyAlignment="1">
      <alignment vertical="top" wrapText="1"/>
    </xf>
    <xf numFmtId="181" fontId="11" fillId="0" borderId="13" xfId="65" applyNumberFormat="1" applyBorder="1" applyAlignment="1">
      <alignment horizontal="right" vertical="top" wrapText="1"/>
    </xf>
    <xf numFmtId="181" fontId="11" fillId="0" borderId="10" xfId="65" applyNumberFormat="1" applyBorder="1" applyAlignment="1">
      <alignment horizontal="right" vertical="top" wrapText="1"/>
    </xf>
    <xf numFmtId="0" fontId="11" fillId="0" borderId="0" xfId="65" applyAlignment="1">
      <alignment vertical="top" wrapText="1"/>
    </xf>
    <xf numFmtId="0" fontId="11" fillId="0" borderId="14" xfId="65" applyBorder="1" applyAlignment="1">
      <alignment vertical="top" wrapText="1"/>
    </xf>
    <xf numFmtId="181" fontId="11" fillId="0" borderId="15" xfId="65" applyNumberFormat="1" applyBorder="1" applyAlignment="1">
      <alignment vertical="top" wrapText="1"/>
    </xf>
    <xf numFmtId="181" fontId="11" fillId="0" borderId="14" xfId="65" applyNumberFormat="1" applyBorder="1" applyAlignment="1">
      <alignment horizontal="right" vertical="top" wrapText="1"/>
    </xf>
    <xf numFmtId="181" fontId="11" fillId="0" borderId="15" xfId="65" applyNumberFormat="1" applyBorder="1" applyAlignment="1">
      <alignment horizontal="right" vertical="top" wrapText="1"/>
    </xf>
    <xf numFmtId="181" fontId="1" fillId="0" borderId="11" xfId="65" applyNumberFormat="1" applyFont="1" applyBorder="1" applyAlignment="1">
      <alignment horizontal="center" vertical="center" wrapText="1"/>
    </xf>
    <xf numFmtId="0" fontId="1" fillId="0" borderId="12" xfId="65" applyFont="1" applyBorder="1" applyAlignment="1">
      <alignment horizontal="right" vertical="center" wrapText="1"/>
    </xf>
    <xf numFmtId="0" fontId="1" fillId="0" borderId="27" xfId="65" applyNumberFormat="1" applyFont="1" applyBorder="1" applyAlignment="1">
      <alignment horizontal="right" vertical="center" wrapText="1"/>
    </xf>
    <xf numFmtId="0" fontId="1" fillId="0" borderId="21" xfId="65" applyNumberFormat="1" applyFont="1" applyBorder="1" applyAlignment="1">
      <alignment horizontal="left" vertical="center" wrapText="1"/>
    </xf>
    <xf numFmtId="181" fontId="1" fillId="0" borderId="12" xfId="65" applyNumberFormat="1" applyFont="1" applyBorder="1" applyAlignment="1">
      <alignment horizontal="center" vertical="center" wrapText="1"/>
    </xf>
    <xf numFmtId="49" fontId="29" fillId="0" borderId="0" xfId="64" applyNumberFormat="1" applyBorder="1" applyAlignment="1">
      <alignment horizontal="center" vertical="top" wrapText="1"/>
      <protection/>
    </xf>
    <xf numFmtId="49" fontId="29" fillId="0" borderId="0" xfId="64" applyNumberFormat="1" applyBorder="1" applyAlignment="1">
      <alignment horizontal="left" vertical="top" wrapText="1"/>
      <protection/>
    </xf>
    <xf numFmtId="3" fontId="29" fillId="0" borderId="0" xfId="64" applyNumberFormat="1" applyBorder="1" applyAlignment="1">
      <alignment horizontal="right" vertical="top" wrapText="1"/>
      <protection/>
    </xf>
    <xf numFmtId="0" fontId="29" fillId="0" borderId="0" xfId="64" applyBorder="1" applyAlignment="1">
      <alignment horizontal="left" vertical="top"/>
      <protection/>
    </xf>
    <xf numFmtId="3" fontId="38" fillId="0" borderId="0" xfId="64" applyNumberFormat="1" applyFont="1" applyBorder="1" applyAlignment="1">
      <alignment vertical="top" wrapText="1"/>
      <protection/>
    </xf>
    <xf numFmtId="49" fontId="29" fillId="0" borderId="16" xfId="64" applyNumberFormat="1" applyBorder="1" applyAlignment="1">
      <alignment horizontal="center" vertical="top" wrapText="1"/>
      <protection/>
    </xf>
    <xf numFmtId="49" fontId="29" fillId="0" borderId="16" xfId="64" applyNumberFormat="1" applyBorder="1" applyAlignment="1">
      <alignment horizontal="left" vertical="top" wrapText="1"/>
      <protection/>
    </xf>
    <xf numFmtId="3" fontId="29" fillId="0" borderId="16" xfId="64" applyNumberFormat="1" applyBorder="1" applyAlignment="1">
      <alignment horizontal="right" vertical="top" wrapText="1"/>
      <protection/>
    </xf>
    <xf numFmtId="3" fontId="1" fillId="0" borderId="16" xfId="64" applyNumberFormat="1" applyFont="1" applyBorder="1" applyAlignment="1">
      <alignment vertical="top" wrapText="1"/>
      <protection/>
    </xf>
    <xf numFmtId="0" fontId="29" fillId="0" borderId="16" xfId="64" applyBorder="1" applyAlignment="1">
      <alignment horizontal="left" vertical="top"/>
      <protection/>
    </xf>
    <xf numFmtId="3" fontId="29" fillId="0" borderId="10" xfId="64" applyNumberFormat="1" applyBorder="1" applyAlignment="1">
      <alignment horizontal="right" vertical="top" wrapText="1"/>
      <protection/>
    </xf>
    <xf numFmtId="0" fontId="29" fillId="0" borderId="10" xfId="64" applyBorder="1" applyAlignment="1">
      <alignment horizontal="left" vertical="top"/>
      <protection/>
    </xf>
    <xf numFmtId="0" fontId="29" fillId="0" borderId="0" xfId="64" applyAlignment="1">
      <alignment horizontal="left" vertical="top"/>
      <protection/>
    </xf>
    <xf numFmtId="49" fontId="29" fillId="0" borderId="10" xfId="64" applyNumberFormat="1" applyBorder="1" applyAlignment="1">
      <alignment horizontal="center" vertical="top" wrapText="1"/>
      <protection/>
    </xf>
    <xf numFmtId="49" fontId="29" fillId="0" borderId="10" xfId="64" applyNumberFormat="1" applyBorder="1" applyAlignment="1">
      <alignment horizontal="left" vertical="top" wrapText="1"/>
      <protection/>
    </xf>
    <xf numFmtId="49" fontId="29" fillId="0" borderId="15" xfId="64" applyNumberFormat="1" applyBorder="1" applyAlignment="1">
      <alignment horizontal="center" vertical="top" wrapText="1"/>
      <protection/>
    </xf>
    <xf numFmtId="49" fontId="29" fillId="0" borderId="15" xfId="64" applyNumberFormat="1" applyBorder="1" applyAlignment="1">
      <alignment horizontal="left" vertical="top" wrapText="1"/>
      <protection/>
    </xf>
    <xf numFmtId="3" fontId="29" fillId="0" borderId="15" xfId="64" applyNumberFormat="1" applyBorder="1" applyAlignment="1">
      <alignment horizontal="right" vertical="top" wrapText="1"/>
      <protection/>
    </xf>
    <xf numFmtId="0" fontId="29" fillId="0" borderId="15" xfId="64" applyBorder="1" applyAlignment="1">
      <alignment horizontal="left" vertical="top"/>
      <protection/>
    </xf>
    <xf numFmtId="3" fontId="1" fillId="0" borderId="11" xfId="64" applyNumberFormat="1" applyFont="1" applyBorder="1" applyAlignment="1">
      <alignment horizontal="distributed" vertical="center" wrapText="1"/>
      <protection/>
    </xf>
    <xf numFmtId="0" fontId="1" fillId="0" borderId="0" xfId="64" applyFont="1" applyAlignment="1">
      <alignment horizontal="distributed" vertical="center"/>
      <protection/>
    </xf>
    <xf numFmtId="49" fontId="1" fillId="0" borderId="15" xfId="64" applyNumberFormat="1" applyFont="1" applyBorder="1" applyAlignment="1">
      <alignment horizontal="center" vertical="center" wrapText="1"/>
      <protection/>
    </xf>
    <xf numFmtId="0" fontId="1" fillId="0" borderId="0" xfId="64" applyFont="1" applyAlignment="1">
      <alignment horizontal="distributed" vertical="center" wrapText="1"/>
      <protection/>
    </xf>
    <xf numFmtId="184" fontId="11" fillId="0" borderId="10" xfId="64" applyNumberFormat="1" applyFont="1" applyBorder="1" applyAlignment="1">
      <alignment horizontal="center" vertical="top" wrapText="1"/>
      <protection/>
    </xf>
    <xf numFmtId="184" fontId="11" fillId="0" borderId="10" xfId="64" applyNumberFormat="1" applyFont="1" applyBorder="1" applyAlignment="1">
      <alignment horizontal="left" vertical="top" wrapText="1"/>
      <protection/>
    </xf>
    <xf numFmtId="3" fontId="11" fillId="0" borderId="10" xfId="64" applyNumberFormat="1" applyFont="1" applyBorder="1" applyAlignment="1">
      <alignment horizontal="right" vertical="top" wrapText="1"/>
      <protection/>
    </xf>
    <xf numFmtId="0" fontId="11" fillId="0" borderId="10" xfId="64" applyFont="1" applyBorder="1" applyAlignment="1">
      <alignment horizontal="left" vertical="top"/>
      <protection/>
    </xf>
    <xf numFmtId="0" fontId="11" fillId="0" borderId="0" xfId="64" applyFont="1" applyAlignment="1">
      <alignment horizontal="left" vertical="top"/>
      <protection/>
    </xf>
    <xf numFmtId="49" fontId="11" fillId="0" borderId="10" xfId="64" applyNumberFormat="1" applyFont="1" applyBorder="1" applyAlignment="1">
      <alignment horizontal="center" vertical="top" wrapText="1"/>
      <protection/>
    </xf>
    <xf numFmtId="49" fontId="11" fillId="0" borderId="10" xfId="64" applyNumberFormat="1" applyFont="1" applyBorder="1" applyAlignment="1">
      <alignment horizontal="left" vertical="top" wrapText="1"/>
      <protection/>
    </xf>
    <xf numFmtId="3" fontId="11" fillId="0" borderId="10" xfId="64" applyNumberFormat="1" applyFont="1" applyFill="1" applyBorder="1" applyAlignment="1">
      <alignment horizontal="right" vertical="top" wrapText="1"/>
      <protection/>
    </xf>
    <xf numFmtId="0" fontId="29" fillId="0" borderId="0" xfId="63" applyNumberFormat="1" applyFont="1" applyBorder="1" applyAlignment="1">
      <alignment horizontal="distributed" vertical="center" wrapText="1"/>
      <protection/>
    </xf>
    <xf numFmtId="0" fontId="1" fillId="0" borderId="11" xfId="63" applyNumberFormat="1" applyFont="1" applyBorder="1" applyAlignment="1">
      <alignment horizontal="center" vertical="center" wrapText="1"/>
      <protection/>
    </xf>
    <xf numFmtId="0" fontId="1" fillId="0" borderId="11" xfId="63" applyNumberFormat="1" applyFont="1" applyBorder="1" applyAlignment="1">
      <alignment horizontal="center" vertical="center" wrapText="1"/>
      <protection/>
    </xf>
    <xf numFmtId="181" fontId="29" fillId="0" borderId="0" xfId="63" applyNumberFormat="1" applyFont="1" applyBorder="1" applyAlignment="1">
      <alignment vertical="top" wrapText="1"/>
      <protection/>
    </xf>
    <xf numFmtId="181" fontId="29" fillId="0" borderId="15" xfId="63" applyNumberFormat="1" applyFont="1" applyBorder="1" applyAlignment="1">
      <alignment horizontal="left" vertical="top" wrapText="1"/>
      <protection/>
    </xf>
    <xf numFmtId="0" fontId="29" fillId="0" borderId="15" xfId="63" applyNumberFormat="1" applyFont="1" applyBorder="1" applyAlignment="1">
      <alignment horizontal="right" vertical="top" wrapText="1"/>
      <protection/>
    </xf>
    <xf numFmtId="0" fontId="29" fillId="0" borderId="15" xfId="63" applyNumberFormat="1" applyFont="1" applyBorder="1" applyAlignment="1">
      <alignment horizontal="center" vertical="top" wrapText="1"/>
      <protection/>
    </xf>
    <xf numFmtId="181" fontId="29" fillId="0" borderId="15" xfId="63" applyNumberFormat="1" applyFont="1" applyBorder="1" applyAlignment="1">
      <alignment horizontal="right" vertical="top" wrapText="1"/>
      <protection/>
    </xf>
    <xf numFmtId="181" fontId="29" fillId="0" borderId="15" xfId="63" applyNumberFormat="1" applyFont="1" applyBorder="1" applyAlignment="1">
      <alignment vertical="top" wrapText="1"/>
      <protection/>
    </xf>
    <xf numFmtId="181" fontId="29" fillId="0" borderId="10" xfId="63" applyNumberFormat="1" applyFont="1" applyBorder="1" applyAlignment="1">
      <alignment horizontal="left" vertical="top" wrapText="1"/>
      <protection/>
    </xf>
    <xf numFmtId="0" fontId="29" fillId="0" borderId="10" xfId="63" applyNumberFormat="1" applyFont="1" applyBorder="1" applyAlignment="1">
      <alignment horizontal="right" vertical="top" wrapText="1"/>
      <protection/>
    </xf>
    <xf numFmtId="0" fontId="29" fillId="0" borderId="10" xfId="63" applyNumberFormat="1" applyFont="1" applyBorder="1" applyAlignment="1">
      <alignment horizontal="center" vertical="top" wrapText="1"/>
      <protection/>
    </xf>
    <xf numFmtId="181" fontId="29" fillId="0" borderId="10" xfId="63" applyNumberFormat="1" applyFont="1" applyBorder="1" applyAlignment="1">
      <alignment horizontal="right" vertical="top" wrapText="1"/>
      <protection/>
    </xf>
    <xf numFmtId="181" fontId="29" fillId="0" borderId="10" xfId="63" applyNumberFormat="1" applyFont="1" applyBorder="1" applyAlignment="1">
      <alignment vertical="top" wrapText="1"/>
      <protection/>
    </xf>
    <xf numFmtId="0" fontId="1" fillId="0" borderId="0" xfId="52" applyFont="1">
      <alignment vertical="center"/>
      <protection/>
    </xf>
    <xf numFmtId="0" fontId="39" fillId="0" borderId="0" xfId="52">
      <alignment vertical="center"/>
      <protection/>
    </xf>
    <xf numFmtId="0" fontId="1" fillId="0" borderId="11" xfId="52" applyFont="1" applyBorder="1" applyAlignment="1">
      <alignment horizontal="center" vertical="center" wrapText="1"/>
      <protection/>
    </xf>
    <xf numFmtId="0" fontId="39" fillId="0" borderId="26" xfId="52" applyBorder="1">
      <alignment vertical="center"/>
      <protection/>
    </xf>
    <xf numFmtId="0" fontId="39" fillId="0" borderId="28" xfId="52" applyBorder="1">
      <alignment vertical="center"/>
      <protection/>
    </xf>
    <xf numFmtId="0" fontId="39" fillId="0" borderId="29" xfId="52" applyBorder="1">
      <alignment vertical="center"/>
      <protection/>
    </xf>
    <xf numFmtId="0" fontId="39" fillId="0" borderId="10" xfId="52" applyBorder="1">
      <alignment vertical="center"/>
      <protection/>
    </xf>
    <xf numFmtId="0" fontId="39" fillId="0" borderId="13" xfId="52" applyBorder="1">
      <alignment vertical="center"/>
      <protection/>
    </xf>
    <xf numFmtId="0" fontId="39" fillId="0" borderId="17" xfId="52" applyBorder="1">
      <alignment vertical="center"/>
      <protection/>
    </xf>
    <xf numFmtId="0" fontId="39" fillId="0" borderId="15" xfId="52" applyBorder="1">
      <alignment vertical="center"/>
      <protection/>
    </xf>
    <xf numFmtId="0" fontId="39" fillId="0" borderId="14" xfId="52" applyBorder="1">
      <alignment vertical="center"/>
      <protection/>
    </xf>
    <xf numFmtId="0" fontId="39" fillId="0" borderId="18" xfId="52" applyBorder="1">
      <alignment vertical="center"/>
      <protection/>
    </xf>
    <xf numFmtId="0" fontId="1" fillId="0" borderId="25" xfId="56" applyFont="1" applyBorder="1" applyAlignment="1">
      <alignment horizontal="left" vertical="center" wrapText="1"/>
    </xf>
    <xf numFmtId="181" fontId="1" fillId="0" borderId="11" xfId="56" applyNumberFormat="1" applyFont="1" applyBorder="1" applyAlignment="1">
      <alignment horizontal="center" vertical="center" wrapText="1"/>
    </xf>
    <xf numFmtId="181" fontId="1" fillId="0" borderId="17" xfId="56" applyNumberFormat="1" applyFont="1" applyBorder="1" applyAlignment="1">
      <alignment vertical="top" wrapText="1"/>
    </xf>
    <xf numFmtId="181" fontId="1" fillId="0" borderId="15" xfId="56" applyNumberFormat="1" applyFont="1" applyBorder="1" applyAlignment="1">
      <alignment vertical="top" wrapText="1"/>
    </xf>
    <xf numFmtId="0" fontId="1" fillId="0" borderId="17" xfId="56" applyFont="1" applyBorder="1" applyAlignment="1">
      <alignment vertical="top" wrapText="1"/>
    </xf>
    <xf numFmtId="0" fontId="11" fillId="0" borderId="17" xfId="56" applyFont="1" applyBorder="1" applyAlignment="1">
      <alignment vertical="top" wrapText="1"/>
    </xf>
    <xf numFmtId="0" fontId="11" fillId="0" borderId="18" xfId="56" applyFont="1" applyBorder="1" applyAlignment="1">
      <alignment vertical="top" wrapText="1"/>
    </xf>
    <xf numFmtId="0" fontId="11" fillId="0" borderId="17" xfId="56" applyFont="1" applyBorder="1" applyAlignment="1">
      <alignment horizontal="right" vertical="top" wrapText="1"/>
    </xf>
    <xf numFmtId="181" fontId="1" fillId="0" borderId="26" xfId="63" applyNumberFormat="1" applyFont="1" applyBorder="1" applyAlignment="1">
      <alignment horizontal="center" vertical="top" wrapText="1"/>
      <protection/>
    </xf>
    <xf numFmtId="0" fontId="1" fillId="0" borderId="26" xfId="63" applyNumberFormat="1" applyFont="1" applyBorder="1" applyAlignment="1">
      <alignment horizontal="right" vertical="top" wrapText="1"/>
      <protection/>
    </xf>
    <xf numFmtId="0" fontId="1" fillId="0" borderId="26" xfId="63" applyNumberFormat="1" applyFont="1" applyBorder="1" applyAlignment="1">
      <alignment horizontal="center" vertical="top" wrapText="1"/>
      <protection/>
    </xf>
    <xf numFmtId="181" fontId="1" fillId="0" borderId="26" xfId="63" applyNumberFormat="1" applyFont="1" applyBorder="1" applyAlignment="1">
      <alignment horizontal="right" vertical="top" wrapText="1"/>
      <protection/>
    </xf>
    <xf numFmtId="181" fontId="1" fillId="0" borderId="26" xfId="63" applyNumberFormat="1" applyFont="1" applyBorder="1" applyAlignment="1">
      <alignment vertical="top" wrapText="1"/>
      <protection/>
    </xf>
    <xf numFmtId="0" fontId="37" fillId="0" borderId="0" xfId="74" applyFont="1" applyAlignment="1">
      <alignment horizontal="center" vertical="center"/>
      <protection/>
    </xf>
    <xf numFmtId="0" fontId="1" fillId="0" borderId="0" xfId="74">
      <alignment vertical="center"/>
      <protection/>
    </xf>
    <xf numFmtId="0" fontId="1" fillId="0" borderId="0" xfId="74" applyFont="1" applyAlignment="1">
      <alignment horizontal="left" vertical="center"/>
      <protection/>
    </xf>
    <xf numFmtId="0" fontId="46" fillId="0" borderId="30" xfId="74" applyNumberFormat="1" applyFont="1" applyBorder="1" applyAlignment="1">
      <alignment horizontal="left" vertical="center"/>
      <protection/>
    </xf>
    <xf numFmtId="0" fontId="46" fillId="0" borderId="31" xfId="74" applyNumberFormat="1" applyFont="1" applyBorder="1" applyAlignment="1">
      <alignment horizontal="left" vertical="center"/>
      <protection/>
    </xf>
    <xf numFmtId="0" fontId="47" fillId="0" borderId="31" xfId="74" applyFont="1" applyBorder="1">
      <alignment vertical="center"/>
      <protection/>
    </xf>
    <xf numFmtId="0" fontId="48" fillId="0" borderId="32" xfId="74" applyNumberFormat="1" applyFont="1" applyFill="1" applyBorder="1">
      <alignment vertical="center"/>
      <protection/>
    </xf>
    <xf numFmtId="0" fontId="48" fillId="0" borderId="0" xfId="74" applyNumberFormat="1" applyFont="1" applyFill="1" applyBorder="1">
      <alignment vertical="center"/>
      <protection/>
    </xf>
    <xf numFmtId="0" fontId="49" fillId="0" borderId="32" xfId="74" applyNumberFormat="1" applyFont="1" applyFill="1" applyBorder="1">
      <alignment vertical="center"/>
      <protection/>
    </xf>
    <xf numFmtId="0" fontId="49" fillId="0" borderId="0" xfId="74" applyNumberFormat="1" applyFont="1" applyFill="1" applyBorder="1">
      <alignment vertical="center"/>
      <protection/>
    </xf>
    <xf numFmtId="0" fontId="50" fillId="0" borderId="0" xfId="74" applyFont="1" applyBorder="1">
      <alignment vertical="center"/>
      <protection/>
    </xf>
    <xf numFmtId="0" fontId="1" fillId="0" borderId="0" xfId="74" applyBorder="1" applyAlignment="1">
      <alignment horizontal="center" vertical="center"/>
      <protection/>
    </xf>
    <xf numFmtId="0" fontId="47" fillId="0" borderId="0" xfId="74" applyFont="1" applyBorder="1">
      <alignment vertical="center"/>
      <protection/>
    </xf>
    <xf numFmtId="0" fontId="51" fillId="0" borderId="32" xfId="74" applyNumberFormat="1" applyFont="1" applyFill="1" applyBorder="1" applyAlignment="1">
      <alignment horizontal="left" indent="1"/>
      <protection/>
    </xf>
    <xf numFmtId="0" fontId="51" fillId="0" borderId="0" xfId="74" applyNumberFormat="1" applyFont="1" applyFill="1" applyBorder="1" applyAlignment="1">
      <alignment horizontal="left" indent="1"/>
      <protection/>
    </xf>
    <xf numFmtId="3" fontId="31" fillId="0" borderId="32" xfId="74" applyNumberFormat="1" applyFont="1" applyBorder="1" applyAlignment="1">
      <alignment horizontal="center" vertical="center"/>
      <protection/>
    </xf>
    <xf numFmtId="3" fontId="31" fillId="0" borderId="0" xfId="74" applyNumberFormat="1" applyFont="1" applyBorder="1" applyAlignment="1">
      <alignment horizontal="center" vertical="center"/>
      <protection/>
    </xf>
    <xf numFmtId="0" fontId="46" fillId="0" borderId="33" xfId="74" applyNumberFormat="1" applyFont="1" applyBorder="1" applyAlignment="1">
      <alignment horizontal="left" vertical="center"/>
      <protection/>
    </xf>
    <xf numFmtId="0" fontId="46" fillId="0" borderId="34" xfId="74" applyNumberFormat="1" applyFont="1" applyBorder="1" applyAlignment="1">
      <alignment horizontal="left" vertical="center"/>
      <protection/>
    </xf>
    <xf numFmtId="0" fontId="47" fillId="0" borderId="34" xfId="74" applyFont="1" applyBorder="1">
      <alignment vertical="center"/>
      <protection/>
    </xf>
    <xf numFmtId="3" fontId="31" fillId="0" borderId="32" xfId="74" applyNumberFormat="1" applyFont="1" applyBorder="1" applyAlignment="1">
      <alignment vertical="center"/>
      <protection/>
    </xf>
    <xf numFmtId="3" fontId="31" fillId="0" borderId="0" xfId="74" applyNumberFormat="1" applyFont="1" applyBorder="1" applyAlignment="1">
      <alignment vertical="center"/>
      <protection/>
    </xf>
    <xf numFmtId="0" fontId="52" fillId="0" borderId="33" xfId="74" applyNumberFormat="1" applyFont="1" applyFill="1" applyBorder="1">
      <alignment vertical="center"/>
      <protection/>
    </xf>
    <xf numFmtId="0" fontId="52" fillId="0" borderId="34" xfId="74" applyNumberFormat="1" applyFont="1" applyFill="1" applyBorder="1">
      <alignment vertical="center"/>
      <protection/>
    </xf>
    <xf numFmtId="0" fontId="50" fillId="0" borderId="34" xfId="74" applyFont="1" applyBorder="1">
      <alignment vertical="center"/>
      <protection/>
    </xf>
    <xf numFmtId="0" fontId="1" fillId="0" borderId="0" xfId="74" applyBorder="1">
      <alignment vertical="center"/>
      <protection/>
    </xf>
    <xf numFmtId="0" fontId="1" fillId="0" borderId="35" xfId="74" applyBorder="1" applyAlignment="1">
      <alignment horizontal="center" vertical="center"/>
      <protection/>
    </xf>
    <xf numFmtId="3" fontId="31" fillId="0" borderId="31" xfId="74" applyNumberFormat="1" applyFont="1" applyBorder="1">
      <alignment vertical="center"/>
      <protection/>
    </xf>
    <xf numFmtId="3" fontId="53" fillId="0" borderId="0" xfId="74" applyNumberFormat="1" applyFont="1" applyBorder="1">
      <alignment vertical="center"/>
      <protection/>
    </xf>
    <xf numFmtId="3" fontId="54" fillId="0" borderId="0" xfId="74" applyNumberFormat="1" applyFont="1" applyBorder="1">
      <alignment vertical="center"/>
      <protection/>
    </xf>
    <xf numFmtId="0" fontId="28" fillId="0" borderId="0" xfId="74" applyFont="1" applyBorder="1">
      <alignment vertical="center"/>
      <protection/>
    </xf>
    <xf numFmtId="0" fontId="11" fillId="0" borderId="0" xfId="74" applyFont="1">
      <alignment vertical="center"/>
      <protection/>
    </xf>
    <xf numFmtId="0" fontId="48" fillId="0" borderId="32" xfId="74" applyNumberFormat="1" applyFont="1" applyFill="1" applyBorder="1" applyAlignment="1">
      <alignment horizontal="left" indent="1"/>
      <protection/>
    </xf>
    <xf numFmtId="3" fontId="31" fillId="0" borderId="36" xfId="74" applyNumberFormat="1" applyFont="1" applyBorder="1" applyAlignment="1">
      <alignment horizontal="center" vertical="center"/>
      <protection/>
    </xf>
    <xf numFmtId="3" fontId="31" fillId="0" borderId="37" xfId="74" applyNumberFormat="1" applyFont="1" applyBorder="1" applyAlignment="1">
      <alignment horizontal="center" vertical="center"/>
      <protection/>
    </xf>
    <xf numFmtId="0" fontId="1" fillId="0" borderId="37" xfId="74" applyBorder="1" applyAlignment="1">
      <alignment horizontal="center" vertical="center"/>
      <protection/>
    </xf>
    <xf numFmtId="0" fontId="48" fillId="0" borderId="38" xfId="74" applyNumberFormat="1" applyFont="1" applyFill="1" applyBorder="1">
      <alignment vertical="center"/>
      <protection/>
    </xf>
    <xf numFmtId="0" fontId="49" fillId="0" borderId="38" xfId="74" applyNumberFormat="1" applyFont="1" applyFill="1" applyBorder="1">
      <alignment vertical="center"/>
      <protection/>
    </xf>
    <xf numFmtId="0" fontId="51" fillId="0" borderId="38" xfId="74" applyNumberFormat="1" applyFont="1" applyFill="1" applyBorder="1" applyAlignment="1">
      <alignment horizontal="left" indent="1"/>
      <protection/>
    </xf>
    <xf numFmtId="0" fontId="1" fillId="0" borderId="39" xfId="74" applyBorder="1" applyAlignment="1">
      <alignment horizontal="center" vertical="center" wrapText="1"/>
      <protection/>
    </xf>
    <xf numFmtId="0" fontId="47" fillId="0" borderId="39" xfId="74" applyFont="1" applyBorder="1">
      <alignment vertical="center"/>
      <protection/>
    </xf>
    <xf numFmtId="0" fontId="47" fillId="0" borderId="40" xfId="74" applyFont="1" applyBorder="1">
      <alignment vertical="center"/>
      <protection/>
    </xf>
    <xf numFmtId="0" fontId="50" fillId="0" borderId="41" xfId="74" applyFont="1" applyBorder="1">
      <alignment vertical="center"/>
      <protection/>
    </xf>
    <xf numFmtId="0" fontId="47" fillId="0" borderId="41" xfId="74" applyFont="1" applyBorder="1">
      <alignment vertical="center"/>
      <protection/>
    </xf>
    <xf numFmtId="0" fontId="50" fillId="0" borderId="40" xfId="74" applyFont="1" applyBorder="1">
      <alignment vertical="center"/>
      <protection/>
    </xf>
    <xf numFmtId="0" fontId="1" fillId="0" borderId="40" xfId="74" applyBorder="1" applyAlignment="1">
      <alignment horizontal="center" vertical="center"/>
      <protection/>
    </xf>
    <xf numFmtId="0" fontId="47" fillId="0" borderId="42" xfId="74" applyFont="1" applyBorder="1">
      <alignment vertical="center"/>
      <protection/>
    </xf>
    <xf numFmtId="0" fontId="50" fillId="0" borderId="42" xfId="74" applyFont="1" applyBorder="1">
      <alignment vertical="center"/>
      <protection/>
    </xf>
    <xf numFmtId="0" fontId="1" fillId="0" borderId="40" xfId="74" applyBorder="1">
      <alignment vertical="center"/>
      <protection/>
    </xf>
    <xf numFmtId="0" fontId="47" fillId="0" borderId="30" xfId="74" applyFont="1" applyBorder="1">
      <alignment vertical="center"/>
      <protection/>
    </xf>
    <xf numFmtId="0" fontId="47" fillId="0" borderId="32" xfId="74" applyFont="1" applyBorder="1">
      <alignment vertical="center"/>
      <protection/>
    </xf>
    <xf numFmtId="0" fontId="50" fillId="0" borderId="43" xfId="74" applyFont="1" applyBorder="1">
      <alignment vertical="center"/>
      <protection/>
    </xf>
    <xf numFmtId="0" fontId="50" fillId="0" borderId="32" xfId="74" applyFont="1" applyBorder="1">
      <alignment vertical="center"/>
      <protection/>
    </xf>
    <xf numFmtId="0" fontId="1" fillId="0" borderId="32" xfId="74" applyBorder="1" applyAlignment="1">
      <alignment horizontal="center" vertical="center"/>
      <protection/>
    </xf>
    <xf numFmtId="0" fontId="47" fillId="0" borderId="33" xfId="74" applyFont="1" applyBorder="1">
      <alignment vertical="center"/>
      <protection/>
    </xf>
    <xf numFmtId="0" fontId="50" fillId="0" borderId="33" xfId="74" applyFont="1" applyBorder="1">
      <alignment vertical="center"/>
      <protection/>
    </xf>
    <xf numFmtId="0" fontId="1" fillId="0" borderId="32" xfId="74" applyBorder="1">
      <alignment vertical="center"/>
      <protection/>
    </xf>
    <xf numFmtId="0" fontId="1" fillId="0" borderId="36" xfId="74" applyBorder="1" applyAlignment="1">
      <alignment horizontal="center" vertical="center"/>
      <protection/>
    </xf>
    <xf numFmtId="0" fontId="49" fillId="0" borderId="43" xfId="74" applyNumberFormat="1" applyFont="1" applyFill="1" applyBorder="1">
      <alignment vertical="center"/>
      <protection/>
    </xf>
    <xf numFmtId="0" fontId="47" fillId="0" borderId="44" xfId="74" applyFont="1" applyBorder="1">
      <alignment vertical="center"/>
      <protection/>
    </xf>
    <xf numFmtId="0" fontId="1" fillId="0" borderId="45" xfId="71" applyFont="1" applyBorder="1" applyAlignment="1">
      <alignment horizontal="distributed" vertical="center" wrapText="1"/>
      <protection/>
    </xf>
    <xf numFmtId="0" fontId="1" fillId="0" borderId="35" xfId="71" applyFont="1" applyBorder="1" applyAlignment="1">
      <alignment horizontal="distributed" vertical="center" wrapText="1"/>
      <protection/>
    </xf>
    <xf numFmtId="0" fontId="1" fillId="0" borderId="46" xfId="71" applyFont="1" applyBorder="1" applyAlignment="1">
      <alignment horizontal="center" vertical="top" wrapText="1"/>
      <protection/>
    </xf>
    <xf numFmtId="0" fontId="1" fillId="0" borderId="41" xfId="71" applyFont="1" applyBorder="1" applyAlignment="1">
      <alignment vertical="top" wrapText="1"/>
      <protection/>
    </xf>
    <xf numFmtId="0" fontId="39" fillId="0" borderId="41" xfId="71" applyBorder="1" applyAlignment="1">
      <alignment vertical="top" wrapText="1"/>
      <protection/>
    </xf>
    <xf numFmtId="0" fontId="1" fillId="0" borderId="46" xfId="71" applyFont="1" applyBorder="1" applyAlignment="1">
      <alignment vertical="top" wrapText="1"/>
      <protection/>
    </xf>
    <xf numFmtId="0" fontId="39" fillId="0" borderId="46" xfId="71" applyBorder="1" applyAlignment="1">
      <alignment vertical="top" wrapText="1"/>
      <protection/>
    </xf>
    <xf numFmtId="0" fontId="39" fillId="0" borderId="45" xfId="71" applyBorder="1" applyAlignment="1">
      <alignment vertical="top" wrapText="1"/>
      <protection/>
    </xf>
    <xf numFmtId="0" fontId="1" fillId="0" borderId="35" xfId="71" applyFont="1" applyBorder="1" applyAlignment="1">
      <alignment vertical="top" wrapText="1"/>
      <protection/>
    </xf>
    <xf numFmtId="0" fontId="39" fillId="0" borderId="35" xfId="71" applyBorder="1" applyAlignment="1">
      <alignment vertical="top" wrapText="1"/>
      <protection/>
    </xf>
    <xf numFmtId="0" fontId="1" fillId="0" borderId="0" xfId="71" applyFont="1">
      <alignment vertical="center"/>
      <protection/>
    </xf>
    <xf numFmtId="0" fontId="39" fillId="0" borderId="0" xfId="71">
      <alignment vertical="center"/>
      <protection/>
    </xf>
    <xf numFmtId="0" fontId="44" fillId="0" borderId="37" xfId="71" applyFont="1" applyBorder="1" applyAlignment="1">
      <alignment horizontal="center" vertical="center"/>
      <protection/>
    </xf>
    <xf numFmtId="0" fontId="44" fillId="0" borderId="0" xfId="71" applyFont="1" applyBorder="1" applyAlignment="1">
      <alignment horizontal="center" vertical="center"/>
      <protection/>
    </xf>
    <xf numFmtId="181" fontId="29" fillId="0" borderId="26" xfId="51" applyNumberFormat="1" applyFont="1" applyBorder="1" applyAlignment="1">
      <alignment horizontal="left" vertical="top" wrapText="1"/>
      <protection/>
    </xf>
    <xf numFmtId="181" fontId="29" fillId="0" borderId="26" xfId="51" applyNumberFormat="1" applyFont="1" applyBorder="1" applyAlignment="1">
      <alignment horizontal="center" vertical="top" wrapText="1"/>
      <protection/>
    </xf>
    <xf numFmtId="181" fontId="29" fillId="0" borderId="26" xfId="51" applyNumberFormat="1" applyFont="1" applyBorder="1" applyAlignment="1">
      <alignment horizontal="right" vertical="top" wrapText="1"/>
      <protection/>
    </xf>
    <xf numFmtId="10" fontId="29" fillId="0" borderId="26" xfId="51" applyNumberFormat="1" applyFont="1" applyBorder="1" applyAlignment="1">
      <alignment horizontal="right" vertical="top" wrapText="1"/>
      <protection/>
    </xf>
    <xf numFmtId="49" fontId="29" fillId="0" borderId="26" xfId="51" applyNumberFormat="1" applyFont="1" applyBorder="1" applyAlignment="1">
      <alignment horizontal="center" vertical="top" wrapText="1"/>
      <protection/>
    </xf>
    <xf numFmtId="181" fontId="29" fillId="0" borderId="26" xfId="51" applyNumberFormat="1" applyFont="1" applyBorder="1" applyAlignment="1">
      <alignment vertical="top" wrapText="1"/>
      <protection/>
    </xf>
    <xf numFmtId="181" fontId="29" fillId="0" borderId="0" xfId="51" applyNumberFormat="1" applyFont="1" applyBorder="1" applyAlignment="1">
      <alignment vertical="top" wrapText="1"/>
      <protection/>
    </xf>
    <xf numFmtId="181" fontId="29" fillId="0" borderId="10" xfId="51" applyNumberFormat="1" applyFont="1" applyBorder="1" applyAlignment="1">
      <alignment horizontal="left" vertical="top" wrapText="1"/>
      <protection/>
    </xf>
    <xf numFmtId="181" fontId="29" fillId="0" borderId="10" xfId="51" applyNumberFormat="1" applyFont="1" applyBorder="1" applyAlignment="1">
      <alignment horizontal="center" vertical="top" wrapText="1"/>
      <protection/>
    </xf>
    <xf numFmtId="181" fontId="29" fillId="0" borderId="10" xfId="51" applyNumberFormat="1" applyFont="1" applyBorder="1" applyAlignment="1">
      <alignment horizontal="right" vertical="top" wrapText="1"/>
      <protection/>
    </xf>
    <xf numFmtId="10" fontId="29" fillId="0" borderId="10" xfId="51" applyNumberFormat="1" applyFont="1" applyBorder="1" applyAlignment="1">
      <alignment horizontal="right" vertical="top" wrapText="1"/>
      <protection/>
    </xf>
    <xf numFmtId="49" fontId="29" fillId="0" borderId="10" xfId="51" applyNumberFormat="1" applyFont="1" applyBorder="1" applyAlignment="1">
      <alignment horizontal="center" vertical="top" wrapText="1"/>
      <protection/>
    </xf>
    <xf numFmtId="181" fontId="29" fillId="0" borderId="10" xfId="51" applyNumberFormat="1" applyFont="1" applyBorder="1" applyAlignment="1">
      <alignment vertical="top" wrapText="1"/>
      <protection/>
    </xf>
    <xf numFmtId="181" fontId="29" fillId="0" borderId="15" xfId="51" applyNumberFormat="1" applyFont="1" applyBorder="1" applyAlignment="1">
      <alignment horizontal="left" vertical="top" wrapText="1"/>
      <protection/>
    </xf>
    <xf numFmtId="181" fontId="29" fillId="0" borderId="15" xfId="51" applyNumberFormat="1" applyFont="1" applyBorder="1" applyAlignment="1">
      <alignment horizontal="center" vertical="top" wrapText="1"/>
      <protection/>
    </xf>
    <xf numFmtId="181" fontId="29" fillId="0" borderId="15" xfId="51" applyNumberFormat="1" applyFont="1" applyBorder="1" applyAlignment="1">
      <alignment horizontal="right" vertical="top" wrapText="1"/>
      <protection/>
    </xf>
    <xf numFmtId="10" fontId="29" fillId="0" borderId="15" xfId="51" applyNumberFormat="1" applyFont="1" applyBorder="1" applyAlignment="1">
      <alignment horizontal="right" vertical="top" wrapText="1"/>
      <protection/>
    </xf>
    <xf numFmtId="49" fontId="29" fillId="0" borderId="15" xfId="51" applyNumberFormat="1" applyFont="1" applyBorder="1" applyAlignment="1">
      <alignment horizontal="center" vertical="top" wrapText="1"/>
      <protection/>
    </xf>
    <xf numFmtId="181" fontId="29" fillId="0" borderId="15" xfId="51" applyNumberFormat="1" applyFont="1" applyBorder="1" applyAlignment="1">
      <alignment vertical="top" wrapText="1"/>
      <protection/>
    </xf>
    <xf numFmtId="0" fontId="1" fillId="0" borderId="0" xfId="51" applyNumberFormat="1" applyFont="1" applyBorder="1" applyAlignment="1">
      <alignment horizontal="distributed" vertical="center" wrapText="1"/>
      <protection/>
    </xf>
    <xf numFmtId="0" fontId="1" fillId="0" borderId="11" xfId="51" applyNumberFormat="1" applyFont="1" applyBorder="1" applyAlignment="1">
      <alignment horizontal="center" vertical="center" wrapText="1"/>
      <protection/>
    </xf>
    <xf numFmtId="49" fontId="1" fillId="0" borderId="11" xfId="51" applyNumberFormat="1" applyFont="1" applyBorder="1" applyAlignment="1">
      <alignment horizontal="center" vertical="center" wrapText="1"/>
      <protection/>
    </xf>
    <xf numFmtId="0" fontId="29" fillId="0" borderId="0" xfId="50" applyNumberFormat="1" applyFont="1" applyBorder="1" applyAlignment="1">
      <alignment horizontal="distributed" vertical="center" wrapText="1"/>
      <protection/>
    </xf>
    <xf numFmtId="181" fontId="29" fillId="0" borderId="26" xfId="50" applyNumberFormat="1" applyFont="1" applyBorder="1" applyAlignment="1">
      <alignment horizontal="right" vertical="top" wrapText="1"/>
      <protection/>
    </xf>
    <xf numFmtId="10" fontId="29" fillId="0" borderId="26" xfId="50" applyNumberFormat="1" applyFont="1" applyBorder="1" applyAlignment="1">
      <alignment horizontal="right" vertical="top" wrapText="1"/>
      <protection/>
    </xf>
    <xf numFmtId="49" fontId="29" fillId="0" borderId="26" xfId="50" applyNumberFormat="1" applyFont="1" applyBorder="1" applyAlignment="1">
      <alignment horizontal="center" vertical="top" wrapText="1"/>
      <protection/>
    </xf>
    <xf numFmtId="181" fontId="29" fillId="0" borderId="26" xfId="50" applyNumberFormat="1" applyFont="1" applyBorder="1" applyAlignment="1">
      <alignment vertical="top" wrapText="1"/>
      <protection/>
    </xf>
    <xf numFmtId="181" fontId="29" fillId="0" borderId="0" xfId="50" applyNumberFormat="1" applyFont="1" applyBorder="1" applyAlignment="1">
      <alignment vertical="top" wrapText="1"/>
      <protection/>
    </xf>
    <xf numFmtId="181" fontId="29" fillId="0" borderId="15" xfId="50" applyNumberFormat="1" applyFont="1" applyBorder="1" applyAlignment="1">
      <alignment horizontal="left" vertical="top" wrapText="1"/>
      <protection/>
    </xf>
    <xf numFmtId="181" fontId="29" fillId="0" borderId="15" xfId="50" applyNumberFormat="1" applyFont="1" applyBorder="1" applyAlignment="1">
      <alignment horizontal="right" vertical="top" wrapText="1"/>
      <protection/>
    </xf>
    <xf numFmtId="10" fontId="29" fillId="0" borderId="15" xfId="50" applyNumberFormat="1" applyFont="1" applyBorder="1" applyAlignment="1">
      <alignment horizontal="right" vertical="top" wrapText="1"/>
      <protection/>
    </xf>
    <xf numFmtId="49" fontId="29" fillId="0" borderId="15" xfId="50" applyNumberFormat="1" applyFont="1" applyBorder="1" applyAlignment="1">
      <alignment horizontal="center" vertical="top" wrapText="1"/>
      <protection/>
    </xf>
    <xf numFmtId="181" fontId="29" fillId="0" borderId="15" xfId="50" applyNumberFormat="1" applyFont="1" applyBorder="1" applyAlignment="1">
      <alignment vertical="top" wrapText="1"/>
      <protection/>
    </xf>
    <xf numFmtId="181" fontId="29" fillId="0" borderId="10" xfId="50" applyNumberFormat="1" applyFont="1" applyBorder="1" applyAlignment="1">
      <alignment horizontal="left" vertical="top" wrapText="1"/>
      <protection/>
    </xf>
    <xf numFmtId="181" fontId="29" fillId="0" borderId="10" xfId="50" applyNumberFormat="1" applyFont="1" applyBorder="1" applyAlignment="1">
      <alignment horizontal="right" vertical="top" wrapText="1"/>
      <protection/>
    </xf>
    <xf numFmtId="10" fontId="29" fillId="0" borderId="10" xfId="50" applyNumberFormat="1" applyFont="1" applyBorder="1" applyAlignment="1">
      <alignment horizontal="right" vertical="top" wrapText="1"/>
      <protection/>
    </xf>
    <xf numFmtId="49" fontId="29" fillId="0" borderId="10" xfId="50" applyNumberFormat="1" applyFont="1" applyBorder="1" applyAlignment="1">
      <alignment horizontal="center" vertical="top" wrapText="1"/>
      <protection/>
    </xf>
    <xf numFmtId="181" fontId="29" fillId="0" borderId="10" xfId="50" applyNumberFormat="1" applyFont="1" applyBorder="1" applyAlignment="1">
      <alignment vertical="top" wrapText="1"/>
      <protection/>
    </xf>
    <xf numFmtId="181" fontId="29" fillId="0" borderId="26" xfId="50" applyNumberFormat="1" applyFont="1" applyBorder="1" applyAlignment="1">
      <alignment horizontal="center" vertical="top" wrapText="1"/>
      <protection/>
    </xf>
    <xf numFmtId="0" fontId="1" fillId="0" borderId="11" xfId="50" applyNumberFormat="1" applyFont="1" applyBorder="1" applyAlignment="1">
      <alignment horizontal="center" vertical="center" wrapText="1"/>
      <protection/>
    </xf>
    <xf numFmtId="49" fontId="1" fillId="0" borderId="11" xfId="50" applyNumberFormat="1" applyFont="1" applyBorder="1" applyAlignment="1">
      <alignment horizontal="center" vertical="center" wrapText="1"/>
      <protection/>
    </xf>
    <xf numFmtId="181" fontId="29" fillId="0" borderId="10" xfId="36" applyNumberFormat="1" applyFont="1" applyFill="1" applyBorder="1" applyAlignment="1">
      <alignment horizontal="right" vertical="top"/>
      <protection/>
    </xf>
    <xf numFmtId="49" fontId="60" fillId="0" borderId="0" xfId="36" applyNumberFormat="1" applyFont="1" applyFill="1" applyBorder="1" applyAlignment="1">
      <alignment horizontal="left" vertical="top" wrapText="1"/>
      <protection/>
    </xf>
    <xf numFmtId="0" fontId="29" fillId="0" borderId="0" xfId="36" applyNumberFormat="1" applyFont="1" applyFill="1" applyBorder="1" applyAlignment="1">
      <alignment horizontal="center" vertical="top"/>
      <protection/>
    </xf>
    <xf numFmtId="0" fontId="29" fillId="0" borderId="0" xfId="36" applyFont="1" applyFill="1" applyBorder="1" applyAlignment="1">
      <alignment horizontal="left" vertical="top"/>
      <protection/>
    </xf>
    <xf numFmtId="49" fontId="29" fillId="0" borderId="0" xfId="36" applyNumberFormat="1" applyFont="1" applyFill="1" applyBorder="1" applyAlignment="1">
      <alignment horizontal="left" vertical="top" wrapText="1"/>
      <protection/>
    </xf>
    <xf numFmtId="0" fontId="29" fillId="0" borderId="0" xfId="36" applyNumberFormat="1" applyFont="1" applyFill="1" applyBorder="1" applyAlignment="1">
      <alignment horizontal="center" vertical="top" wrapText="1"/>
      <protection/>
    </xf>
    <xf numFmtId="49" fontId="29" fillId="0" borderId="16" xfId="36" applyNumberFormat="1" applyFont="1" applyFill="1" applyBorder="1" applyAlignment="1">
      <alignment horizontal="left" vertical="center" wrapText="1"/>
      <protection/>
    </xf>
    <xf numFmtId="0" fontId="29" fillId="0" borderId="16" xfId="36" applyNumberFormat="1" applyFont="1" applyFill="1" applyBorder="1" applyAlignment="1">
      <alignment horizontal="center" vertical="center" wrapText="1"/>
      <protection/>
    </xf>
    <xf numFmtId="0" fontId="29" fillId="0" borderId="16" xfId="36" applyNumberFormat="1" applyFont="1" applyFill="1" applyBorder="1" applyAlignment="1">
      <alignment horizontal="center" vertical="top"/>
      <protection/>
    </xf>
    <xf numFmtId="0" fontId="29" fillId="0" borderId="16" xfId="36" applyNumberFormat="1" applyFont="1" applyFill="1" applyBorder="1" applyAlignment="1">
      <alignment horizontal="center" vertical="top" wrapText="1"/>
      <protection/>
    </xf>
    <xf numFmtId="49" fontId="29" fillId="0" borderId="26" xfId="36" applyNumberFormat="1" applyFont="1" applyFill="1" applyBorder="1" applyAlignment="1">
      <alignment horizontal="right" vertical="top" wrapText="1"/>
      <protection/>
    </xf>
    <xf numFmtId="0" fontId="29" fillId="0" borderId="11" xfId="36" applyNumberFormat="1" applyFont="1" applyFill="1" applyBorder="1" applyAlignment="1">
      <alignment horizontal="center" vertical="distributed" textRotation="255" wrapText="1"/>
      <protection/>
    </xf>
    <xf numFmtId="0" fontId="29" fillId="0" borderId="0" xfId="36" applyFont="1" applyFill="1" applyAlignment="1">
      <alignment horizontal="left" vertical="top"/>
      <protection/>
    </xf>
    <xf numFmtId="0" fontId="29" fillId="0" borderId="10" xfId="36" applyFont="1" applyFill="1" applyBorder="1" applyAlignment="1">
      <alignment horizontal="left" vertical="top" wrapText="1"/>
      <protection/>
    </xf>
    <xf numFmtId="181" fontId="29" fillId="0" borderId="10" xfId="36" applyNumberFormat="1" applyFont="1" applyFill="1" applyBorder="1" applyAlignment="1">
      <alignment horizontal="right" vertical="top" wrapText="1"/>
      <protection/>
    </xf>
    <xf numFmtId="49" fontId="29" fillId="0" borderId="10" xfId="36" applyNumberFormat="1" applyFont="1" applyFill="1" applyBorder="1" applyAlignment="1">
      <alignment horizontal="left" vertical="top" wrapText="1"/>
      <protection/>
    </xf>
    <xf numFmtId="49" fontId="29" fillId="0" borderId="15" xfId="36" applyNumberFormat="1" applyFont="1" applyFill="1" applyBorder="1" applyAlignment="1">
      <alignment horizontal="left" vertical="top" wrapText="1"/>
      <protection/>
    </xf>
    <xf numFmtId="181" fontId="29" fillId="0" borderId="15" xfId="36" applyNumberFormat="1" applyFont="1" applyFill="1" applyBorder="1" applyAlignment="1">
      <alignment horizontal="right" vertical="top" wrapText="1"/>
      <protection/>
    </xf>
    <xf numFmtId="181" fontId="29" fillId="0" borderId="15" xfId="36" applyNumberFormat="1" applyFont="1" applyFill="1" applyBorder="1" applyAlignment="1">
      <alignment horizontal="right" vertical="top"/>
      <protection/>
    </xf>
    <xf numFmtId="0" fontId="56" fillId="0" borderId="0" xfId="74" applyNumberFormat="1" applyFont="1" applyFill="1">
      <alignment vertical="center"/>
      <protection/>
    </xf>
    <xf numFmtId="3" fontId="45" fillId="0" borderId="0" xfId="74" applyNumberFormat="1" applyFont="1" applyBorder="1" applyAlignment="1">
      <alignment vertical="center"/>
      <protection/>
    </xf>
    <xf numFmtId="0" fontId="62" fillId="0" borderId="0" xfId="74" applyFont="1" applyBorder="1">
      <alignment vertical="center"/>
      <protection/>
    </xf>
    <xf numFmtId="0" fontId="63" fillId="0" borderId="0" xfId="74" applyFont="1" applyBorder="1">
      <alignment vertical="center"/>
      <protection/>
    </xf>
    <xf numFmtId="0" fontId="56" fillId="0" borderId="0" xfId="74" applyNumberFormat="1" applyFont="1" applyAlignment="1">
      <alignment wrapText="1"/>
      <protection/>
    </xf>
    <xf numFmtId="3" fontId="11" fillId="0" borderId="0" xfId="74" applyNumberFormat="1" applyFont="1" applyBorder="1">
      <alignment vertical="center"/>
      <protection/>
    </xf>
    <xf numFmtId="0" fontId="1" fillId="0" borderId="26" xfId="52" applyFont="1" applyBorder="1" applyAlignment="1">
      <alignment horizontal="center" vertical="center"/>
      <protection/>
    </xf>
    <xf numFmtId="0" fontId="1" fillId="0" borderId="11" xfId="0" applyNumberFormat="1" applyFont="1" applyBorder="1" applyAlignment="1">
      <alignment horizontal="center" vertical="center" wrapText="1"/>
    </xf>
    <xf numFmtId="181" fontId="11" fillId="0" borderId="15" xfId="58" applyNumberFormat="1" applyFont="1" applyBorder="1" applyAlignment="1">
      <alignment horizontal="center" vertical="top" wrapText="1"/>
      <protection/>
    </xf>
    <xf numFmtId="181" fontId="11" fillId="0" borderId="15" xfId="58" applyNumberFormat="1" applyFont="1" applyBorder="1" applyAlignment="1">
      <alignment horizontal="left" vertical="top" wrapText="1"/>
      <protection/>
    </xf>
    <xf numFmtId="3" fontId="11" fillId="0" borderId="15" xfId="58" applyNumberFormat="1" applyFont="1" applyBorder="1" applyAlignment="1">
      <alignment horizontal="right" vertical="top" wrapText="1"/>
      <protection/>
    </xf>
    <xf numFmtId="10" fontId="11" fillId="0" borderId="15" xfId="58" applyNumberFormat="1" applyFont="1" applyBorder="1" applyAlignment="1">
      <alignment horizontal="right" vertical="top" wrapText="1"/>
      <protection/>
    </xf>
    <xf numFmtId="0" fontId="29" fillId="0" borderId="0" xfId="57" applyNumberFormat="1" applyFont="1" applyFill="1" applyBorder="1" applyAlignment="1">
      <alignment horizontal="distributed" vertical="center" wrapText="1"/>
      <protection/>
    </xf>
    <xf numFmtId="0" fontId="1" fillId="0" borderId="11" xfId="57" applyNumberFormat="1" applyFont="1" applyFill="1" applyBorder="1" applyAlignment="1">
      <alignment horizontal="distributed" vertical="center" wrapText="1"/>
      <protection/>
    </xf>
    <xf numFmtId="0" fontId="29" fillId="0" borderId="0" xfId="57" applyNumberFormat="1" applyFont="1" applyFill="1" applyAlignment="1">
      <alignment horizontal="distributed" vertical="center" wrapText="1"/>
      <protection/>
    </xf>
    <xf numFmtId="181" fontId="11" fillId="0" borderId="13" xfId="57" applyNumberFormat="1" applyFont="1" applyFill="1" applyBorder="1" applyAlignment="1">
      <alignment horizontal="center" vertical="top" wrapText="1"/>
      <protection/>
    </xf>
    <xf numFmtId="181" fontId="11" fillId="0" borderId="13" xfId="57" applyNumberFormat="1" applyFont="1" applyFill="1" applyBorder="1" applyAlignment="1">
      <alignment horizontal="left" vertical="top" wrapText="1"/>
      <protection/>
    </xf>
    <xf numFmtId="3" fontId="11" fillId="0" borderId="10" xfId="57" applyNumberFormat="1" applyFont="1" applyFill="1" applyBorder="1" applyAlignment="1">
      <alignment horizontal="right" vertical="top" wrapText="1"/>
      <protection/>
    </xf>
    <xf numFmtId="10" fontId="29" fillId="0" borderId="10" xfId="57" applyNumberFormat="1" applyFont="1" applyFill="1" applyBorder="1" applyAlignment="1">
      <alignment horizontal="right" vertical="top" wrapText="1"/>
      <protection/>
    </xf>
    <xf numFmtId="181" fontId="29" fillId="0" borderId="10" xfId="57" applyNumberFormat="1" applyFont="1" applyFill="1" applyBorder="1" applyAlignment="1">
      <alignment horizontal="left" vertical="top" wrapText="1"/>
      <protection/>
    </xf>
    <xf numFmtId="181" fontId="29" fillId="0" borderId="0" xfId="57" applyNumberFormat="1" applyFont="1" applyFill="1" applyAlignment="1">
      <alignment vertical="top" wrapText="1"/>
      <protection/>
    </xf>
    <xf numFmtId="10" fontId="11" fillId="0" borderId="10" xfId="57" applyNumberFormat="1" applyFont="1" applyFill="1" applyBorder="1" applyAlignment="1">
      <alignment horizontal="right" vertical="top" wrapText="1"/>
      <protection/>
    </xf>
    <xf numFmtId="181" fontId="11" fillId="0" borderId="10" xfId="57" applyNumberFormat="1" applyFont="1" applyFill="1" applyBorder="1" applyAlignment="1">
      <alignment horizontal="left" vertical="top" wrapText="1"/>
      <protection/>
    </xf>
    <xf numFmtId="181" fontId="29" fillId="0" borderId="13" xfId="57" applyNumberFormat="1" applyFont="1" applyFill="1" applyBorder="1" applyAlignment="1">
      <alignment horizontal="center" vertical="top" wrapText="1"/>
      <protection/>
    </xf>
    <xf numFmtId="181" fontId="29" fillId="0" borderId="13" xfId="57" applyNumberFormat="1" applyFont="1" applyFill="1" applyBorder="1" applyAlignment="1">
      <alignment horizontal="left" vertical="top" wrapText="1"/>
      <protection/>
    </xf>
    <xf numFmtId="3" fontId="29" fillId="0" borderId="10" xfId="57" applyNumberFormat="1" applyFont="1" applyFill="1" applyBorder="1" applyAlignment="1">
      <alignment horizontal="right" vertical="top" wrapText="1"/>
      <protection/>
    </xf>
    <xf numFmtId="181" fontId="29" fillId="0" borderId="14" xfId="57" applyNumberFormat="1" applyFont="1" applyFill="1" applyBorder="1" applyAlignment="1">
      <alignment horizontal="center" vertical="top" wrapText="1"/>
      <protection/>
    </xf>
    <xf numFmtId="181" fontId="29" fillId="0" borderId="14" xfId="57" applyNumberFormat="1" applyFont="1" applyFill="1" applyBorder="1" applyAlignment="1">
      <alignment horizontal="left" vertical="top" wrapText="1"/>
      <protection/>
    </xf>
    <xf numFmtId="3" fontId="29" fillId="0" borderId="15" xfId="57" applyNumberFormat="1" applyFont="1" applyFill="1" applyBorder="1" applyAlignment="1">
      <alignment horizontal="right" vertical="top" wrapText="1"/>
      <protection/>
    </xf>
    <xf numFmtId="10" fontId="29" fillId="0" borderId="15" xfId="57" applyNumberFormat="1" applyFont="1" applyFill="1" applyBorder="1" applyAlignment="1">
      <alignment horizontal="right" vertical="top" wrapText="1"/>
      <protection/>
    </xf>
    <xf numFmtId="181" fontId="29" fillId="0" borderId="15" xfId="57" applyNumberFormat="1" applyFont="1" applyFill="1" applyBorder="1" applyAlignment="1">
      <alignment horizontal="left" vertical="top" wrapText="1"/>
      <protection/>
    </xf>
    <xf numFmtId="181" fontId="11" fillId="0" borderId="14" xfId="57" applyNumberFormat="1" applyFont="1" applyFill="1" applyBorder="1" applyAlignment="1">
      <alignment horizontal="center" vertical="top" wrapText="1"/>
      <protection/>
    </xf>
    <xf numFmtId="181" fontId="11" fillId="0" borderId="14" xfId="57" applyNumberFormat="1" applyFont="1" applyFill="1" applyBorder="1" applyAlignment="1">
      <alignment horizontal="left" vertical="top" wrapText="1"/>
      <protection/>
    </xf>
    <xf numFmtId="3" fontId="11" fillId="0" borderId="15" xfId="57" applyNumberFormat="1" applyFont="1" applyFill="1" applyBorder="1" applyAlignment="1">
      <alignment horizontal="right" vertical="top" wrapText="1"/>
      <protection/>
    </xf>
    <xf numFmtId="10" fontId="11" fillId="0" borderId="15" xfId="57" applyNumberFormat="1" applyFont="1" applyFill="1" applyBorder="1" applyAlignment="1">
      <alignment horizontal="right" vertical="top" wrapText="1"/>
      <protection/>
    </xf>
    <xf numFmtId="181" fontId="11" fillId="0" borderId="15" xfId="57" applyNumberFormat="1" applyFont="1" applyFill="1" applyBorder="1" applyAlignment="1">
      <alignment horizontal="left" vertical="top" wrapText="1"/>
      <protection/>
    </xf>
    <xf numFmtId="41" fontId="11" fillId="0" borderId="13" xfId="60" applyNumberFormat="1" applyBorder="1" applyAlignment="1">
      <alignment horizontal="right" vertical="top" wrapText="1"/>
    </xf>
    <xf numFmtId="0" fontId="29" fillId="0" borderId="11" xfId="68" applyNumberFormat="1" applyFont="1" applyBorder="1" applyAlignment="1">
      <alignment horizontal="center" vertical="center" wrapText="1"/>
      <protection/>
    </xf>
    <xf numFmtId="181" fontId="29" fillId="0" borderId="0" xfId="68" applyNumberFormat="1" applyFont="1" applyBorder="1" applyAlignment="1">
      <alignment horizontal="right" vertical="top" shrinkToFit="1"/>
      <protection/>
    </xf>
    <xf numFmtId="181" fontId="29" fillId="0" borderId="0" xfId="0" applyNumberFormat="1" applyFont="1" applyFill="1" applyBorder="1" applyAlignment="1">
      <alignment horizontal="left" vertical="top" wrapText="1"/>
    </xf>
    <xf numFmtId="3" fontId="29" fillId="0" borderId="0" xfId="0" applyNumberFormat="1" applyFont="1" applyFill="1" applyBorder="1" applyAlignment="1">
      <alignment vertical="top" wrapText="1"/>
    </xf>
    <xf numFmtId="181" fontId="29" fillId="0" borderId="0" xfId="0" applyNumberFormat="1" applyFont="1" applyFill="1" applyBorder="1" applyAlignment="1">
      <alignment vertical="top" wrapText="1"/>
    </xf>
    <xf numFmtId="181" fontId="29" fillId="0" borderId="16" xfId="0" applyNumberFormat="1" applyFont="1" applyFill="1" applyBorder="1" applyAlignment="1">
      <alignment horizontal="left" vertical="top" wrapText="1"/>
    </xf>
    <xf numFmtId="3" fontId="29" fillId="0" borderId="16" xfId="0" applyNumberFormat="1" applyFont="1" applyFill="1" applyBorder="1" applyAlignment="1">
      <alignment vertical="top" wrapText="1"/>
    </xf>
    <xf numFmtId="0" fontId="1" fillId="0" borderId="11" xfId="0" applyNumberFormat="1" applyFont="1" applyFill="1" applyBorder="1" applyAlignment="1">
      <alignment horizontal="distributed" vertical="center" wrapText="1"/>
    </xf>
    <xf numFmtId="0" fontId="1" fillId="0" borderId="0" xfId="0" applyNumberFormat="1" applyFont="1" applyFill="1" applyBorder="1" applyAlignment="1">
      <alignment horizontal="distributed" vertical="center" wrapText="1"/>
    </xf>
    <xf numFmtId="0" fontId="1" fillId="0" borderId="12" xfId="0" applyNumberFormat="1" applyFont="1" applyFill="1" applyBorder="1" applyAlignment="1">
      <alignment horizontal="distributed" vertical="center" wrapText="1"/>
    </xf>
    <xf numFmtId="0" fontId="1" fillId="0" borderId="11" xfId="0" applyNumberFormat="1" applyFont="1" applyFill="1" applyBorder="1" applyAlignment="1">
      <alignment horizontal="center" vertical="center" wrapText="1"/>
    </xf>
    <xf numFmtId="10" fontId="11" fillId="0" borderId="26" xfId="0" applyNumberFormat="1" applyFont="1" applyFill="1" applyBorder="1" applyAlignment="1">
      <alignment horizontal="right" vertical="top" wrapText="1"/>
    </xf>
    <xf numFmtId="181" fontId="11" fillId="0" borderId="26" xfId="0" applyNumberFormat="1" applyFont="1" applyFill="1" applyBorder="1" applyAlignment="1">
      <alignment horizontal="center" vertical="top" wrapText="1"/>
    </xf>
    <xf numFmtId="181" fontId="11" fillId="0" borderId="10" xfId="0" applyNumberFormat="1" applyFont="1" applyFill="1" applyBorder="1" applyAlignment="1">
      <alignment horizontal="left" vertical="top" wrapText="1"/>
    </xf>
    <xf numFmtId="181" fontId="29" fillId="0" borderId="13" xfId="0" applyNumberFormat="1" applyFont="1" applyFill="1" applyBorder="1" applyAlignment="1">
      <alignment horizontal="center" vertical="top" wrapText="1"/>
    </xf>
    <xf numFmtId="181" fontId="29" fillId="0" borderId="13" xfId="0" applyNumberFormat="1" applyFont="1" applyFill="1" applyBorder="1" applyAlignment="1">
      <alignment horizontal="left" vertical="top" wrapText="1"/>
    </xf>
    <xf numFmtId="3" fontId="29" fillId="0" borderId="13" xfId="0" applyNumberFormat="1" applyFont="1" applyFill="1" applyBorder="1" applyAlignment="1">
      <alignment vertical="top" wrapText="1"/>
    </xf>
    <xf numFmtId="10" fontId="29" fillId="0" borderId="10" xfId="0" applyNumberFormat="1" applyFont="1" applyFill="1" applyBorder="1" applyAlignment="1">
      <alignment horizontal="right" vertical="top" wrapText="1"/>
    </xf>
    <xf numFmtId="181" fontId="29" fillId="0" borderId="10" xfId="0" applyNumberFormat="1" applyFont="1" applyFill="1" applyBorder="1" applyAlignment="1">
      <alignment horizontal="center" vertical="top" wrapText="1"/>
    </xf>
    <xf numFmtId="181" fontId="29" fillId="0" borderId="10" xfId="0" applyNumberFormat="1" applyFont="1" applyFill="1" applyBorder="1" applyAlignment="1">
      <alignment vertical="top" wrapText="1"/>
    </xf>
    <xf numFmtId="181" fontId="29" fillId="0" borderId="14" xfId="0" applyNumberFormat="1" applyFont="1" applyFill="1" applyBorder="1" applyAlignment="1">
      <alignment horizontal="center" vertical="top" wrapText="1"/>
    </xf>
    <xf numFmtId="181" fontId="29" fillId="0" borderId="14" xfId="0" applyNumberFormat="1" applyFont="1" applyFill="1" applyBorder="1" applyAlignment="1">
      <alignment horizontal="left" vertical="top" wrapText="1"/>
    </xf>
    <xf numFmtId="3" fontId="29" fillId="0" borderId="14" xfId="0" applyNumberFormat="1" applyFont="1" applyFill="1" applyBorder="1" applyAlignment="1">
      <alignment vertical="top" wrapText="1"/>
    </xf>
    <xf numFmtId="10" fontId="29" fillId="0" borderId="15" xfId="0" applyNumberFormat="1" applyFont="1" applyFill="1" applyBorder="1" applyAlignment="1">
      <alignment horizontal="right" vertical="top" wrapText="1"/>
    </xf>
    <xf numFmtId="181" fontId="29" fillId="0" borderId="15" xfId="0" applyNumberFormat="1" applyFont="1" applyFill="1" applyBorder="1" applyAlignment="1">
      <alignment horizontal="center" vertical="top" wrapText="1"/>
    </xf>
    <xf numFmtId="181" fontId="29" fillId="0" borderId="15" xfId="0" applyNumberFormat="1" applyFont="1" applyFill="1" applyBorder="1" applyAlignment="1">
      <alignment vertical="top" wrapText="1"/>
    </xf>
    <xf numFmtId="0" fontId="29" fillId="0" borderId="11" xfId="0" applyNumberFormat="1" applyFont="1" applyFill="1" applyBorder="1" applyAlignment="1">
      <alignment horizontal="distributed" vertical="center" wrapText="1"/>
    </xf>
    <xf numFmtId="0" fontId="29" fillId="0" borderId="0" xfId="0" applyNumberFormat="1" applyFont="1" applyFill="1" applyBorder="1" applyAlignment="1">
      <alignment horizontal="distributed" vertical="center" wrapText="1"/>
    </xf>
    <xf numFmtId="49" fontId="29" fillId="0" borderId="11" xfId="0" applyNumberFormat="1" applyFont="1" applyFill="1" applyBorder="1" applyAlignment="1">
      <alignment horizontal="center" vertical="center" wrapText="1"/>
    </xf>
    <xf numFmtId="181" fontId="29" fillId="0" borderId="26" xfId="0" applyNumberFormat="1" applyFont="1" applyFill="1" applyBorder="1" applyAlignment="1">
      <alignment horizontal="center" vertical="top" wrapText="1"/>
    </xf>
    <xf numFmtId="181" fontId="29" fillId="0" borderId="26" xfId="0" applyNumberFormat="1" applyFont="1" applyFill="1" applyBorder="1" applyAlignment="1">
      <alignment vertical="top" wrapText="1"/>
    </xf>
    <xf numFmtId="181" fontId="29" fillId="0" borderId="26" xfId="0" applyNumberFormat="1" applyFont="1" applyFill="1" applyBorder="1" applyAlignment="1">
      <alignment horizontal="right" vertical="top" wrapText="1"/>
    </xf>
    <xf numFmtId="10" fontId="29" fillId="0" borderId="26" xfId="0" applyNumberFormat="1" applyFont="1" applyFill="1" applyBorder="1" applyAlignment="1">
      <alignment horizontal="right" vertical="top" wrapText="1"/>
    </xf>
    <xf numFmtId="49" fontId="29" fillId="0" borderId="26" xfId="0" applyNumberFormat="1" applyFont="1" applyFill="1" applyBorder="1" applyAlignment="1">
      <alignment horizontal="center" vertical="top" wrapText="1"/>
    </xf>
    <xf numFmtId="181" fontId="29" fillId="0" borderId="10" xfId="0" applyNumberFormat="1" applyFont="1" applyFill="1" applyBorder="1" applyAlignment="1">
      <alignment horizontal="right" vertical="top" wrapText="1"/>
    </xf>
    <xf numFmtId="49" fontId="29" fillId="0" borderId="10" xfId="0" applyNumberFormat="1" applyFont="1" applyFill="1" applyBorder="1" applyAlignment="1">
      <alignment horizontal="center" vertical="top" wrapText="1"/>
    </xf>
    <xf numFmtId="181" fontId="29" fillId="0" borderId="10" xfId="69" applyNumberFormat="1" applyFont="1" applyFill="1" applyBorder="1" applyAlignment="1">
      <alignment vertical="top" wrapText="1"/>
      <protection/>
    </xf>
    <xf numFmtId="181" fontId="29" fillId="0" borderId="15" xfId="0" applyNumberFormat="1" applyFont="1" applyFill="1" applyBorder="1" applyAlignment="1">
      <alignment horizontal="right" vertical="top" wrapText="1"/>
    </xf>
    <xf numFmtId="49" fontId="29" fillId="0" borderId="15" xfId="0" applyNumberFormat="1" applyFont="1" applyFill="1" applyBorder="1" applyAlignment="1">
      <alignment horizontal="center" vertical="top" wrapText="1"/>
    </xf>
    <xf numFmtId="181" fontId="29" fillId="0" borderId="15" xfId="69" applyNumberFormat="1" applyFont="1" applyFill="1" applyBorder="1" applyAlignment="1">
      <alignment vertical="top" wrapText="1"/>
      <protection/>
    </xf>
    <xf numFmtId="181" fontId="29" fillId="0" borderId="10" xfId="69" applyNumberFormat="1" applyFont="1" applyFill="1" applyBorder="1" applyAlignment="1">
      <alignment vertical="top" wrapText="1"/>
      <protection/>
    </xf>
    <xf numFmtId="181" fontId="29" fillId="0" borderId="15" xfId="37" applyNumberFormat="1" applyFont="1" applyFill="1" applyBorder="1" applyAlignment="1">
      <alignment vertical="top" wrapText="1"/>
      <protection/>
    </xf>
    <xf numFmtId="181" fontId="11" fillId="0" borderId="14" xfId="0" applyNumberFormat="1" applyFont="1" applyFill="1" applyBorder="1" applyAlignment="1">
      <alignment horizontal="center" vertical="top" wrapText="1"/>
    </xf>
    <xf numFmtId="181" fontId="11" fillId="0" borderId="14" xfId="0" applyNumberFormat="1" applyFont="1" applyFill="1" applyBorder="1" applyAlignment="1">
      <alignment horizontal="left" vertical="top" wrapText="1"/>
    </xf>
    <xf numFmtId="3" fontId="11" fillId="0" borderId="14" xfId="0" applyNumberFormat="1" applyFont="1" applyFill="1" applyBorder="1" applyAlignment="1">
      <alignment vertical="top" wrapText="1"/>
    </xf>
    <xf numFmtId="10" fontId="11" fillId="0" borderId="15" xfId="0" applyNumberFormat="1" applyFont="1" applyFill="1" applyBorder="1" applyAlignment="1">
      <alignment horizontal="right" vertical="top" wrapText="1"/>
    </xf>
    <xf numFmtId="181" fontId="11" fillId="0" borderId="15" xfId="0" applyNumberFormat="1" applyFont="1" applyFill="1" applyBorder="1" applyAlignment="1">
      <alignment horizontal="center" vertical="top" wrapText="1"/>
    </xf>
    <xf numFmtId="181" fontId="11" fillId="0" borderId="16" xfId="0" applyNumberFormat="1" applyFont="1" applyFill="1" applyBorder="1" applyAlignment="1">
      <alignment horizontal="center" vertical="top" wrapText="1"/>
    </xf>
    <xf numFmtId="181" fontId="11" fillId="0" borderId="15" xfId="0" applyNumberFormat="1" applyFont="1" applyFill="1" applyBorder="1" applyAlignment="1">
      <alignment vertical="top" wrapText="1"/>
    </xf>
    <xf numFmtId="181" fontId="29" fillId="0" borderId="0" xfId="50" applyNumberFormat="1" applyFont="1" applyBorder="1" applyAlignment="1">
      <alignment horizontal="left" vertical="top" wrapText="1"/>
      <protection/>
    </xf>
    <xf numFmtId="181" fontId="29" fillId="0" borderId="0" xfId="50" applyNumberFormat="1" applyFont="1" applyBorder="1" applyAlignment="1">
      <alignment horizontal="right" vertical="top" wrapText="1"/>
      <protection/>
    </xf>
    <xf numFmtId="10" fontId="29" fillId="0" borderId="0" xfId="50" applyNumberFormat="1" applyFont="1" applyBorder="1" applyAlignment="1">
      <alignment horizontal="right" vertical="top" wrapText="1"/>
      <protection/>
    </xf>
    <xf numFmtId="49" fontId="29" fillId="0" borderId="0" xfId="50" applyNumberFormat="1" applyFont="1" applyBorder="1" applyAlignment="1">
      <alignment horizontal="center" vertical="top" wrapText="1"/>
      <protection/>
    </xf>
    <xf numFmtId="0" fontId="0" fillId="0" borderId="0" xfId="0" applyFill="1" applyAlignment="1">
      <alignment/>
    </xf>
    <xf numFmtId="0" fontId="31" fillId="0" borderId="11" xfId="73" applyFont="1" applyFill="1" applyBorder="1" applyAlignment="1">
      <alignment horizontal="center" vertical="center"/>
      <protection/>
    </xf>
    <xf numFmtId="0" fontId="0" fillId="0" borderId="11" xfId="73" applyFont="1" applyFill="1" applyBorder="1" applyAlignment="1">
      <alignment horizontal="center" vertical="center" wrapText="1"/>
      <protection/>
    </xf>
    <xf numFmtId="0" fontId="31" fillId="0" borderId="47" xfId="73" applyFont="1" applyFill="1" applyBorder="1" applyAlignment="1">
      <alignment horizontal="center" vertical="center"/>
      <protection/>
    </xf>
    <xf numFmtId="0" fontId="31" fillId="0" borderId="48" xfId="73" applyFont="1" applyFill="1" applyBorder="1" applyAlignment="1">
      <alignment horizontal="center" vertical="center"/>
      <protection/>
    </xf>
    <xf numFmtId="3" fontId="59" fillId="0" borderId="10" xfId="73" applyNumberFormat="1" applyFont="1" applyFill="1" applyBorder="1">
      <alignment vertical="center"/>
      <protection/>
    </xf>
    <xf numFmtId="194" fontId="59" fillId="0" borderId="10" xfId="73" applyNumberFormat="1" applyFont="1" applyFill="1" applyBorder="1">
      <alignment vertical="center"/>
      <protection/>
    </xf>
    <xf numFmtId="4" fontId="59" fillId="0" borderId="10" xfId="73" applyNumberFormat="1" applyFont="1" applyFill="1" applyBorder="1">
      <alignment vertical="center"/>
      <protection/>
    </xf>
    <xf numFmtId="3" fontId="59" fillId="0" borderId="49" xfId="73" applyNumberFormat="1" applyFont="1" applyFill="1" applyBorder="1">
      <alignment vertical="center"/>
      <protection/>
    </xf>
    <xf numFmtId="3" fontId="59" fillId="0" borderId="50" xfId="73" applyNumberFormat="1" applyFont="1" applyFill="1" applyBorder="1">
      <alignment vertical="center"/>
      <protection/>
    </xf>
    <xf numFmtId="3" fontId="59" fillId="0" borderId="32" xfId="73" applyNumberFormat="1" applyFont="1" applyFill="1" applyBorder="1">
      <alignment vertical="center"/>
      <protection/>
    </xf>
    <xf numFmtId="41" fontId="59" fillId="0" borderId="50" xfId="73" applyNumberFormat="1" applyFont="1" applyFill="1" applyBorder="1">
      <alignment vertical="center"/>
      <protection/>
    </xf>
    <xf numFmtId="41" fontId="59" fillId="0" borderId="10" xfId="73" applyNumberFormat="1" applyFont="1" applyFill="1" applyBorder="1">
      <alignment vertical="center"/>
      <protection/>
    </xf>
    <xf numFmtId="3" fontId="59" fillId="0" borderId="51" xfId="73" applyNumberFormat="1" applyFont="1" applyFill="1" applyBorder="1">
      <alignment vertical="center"/>
      <protection/>
    </xf>
    <xf numFmtId="194" fontId="59" fillId="0" borderId="51" xfId="73" applyNumberFormat="1" applyFont="1" applyFill="1" applyBorder="1">
      <alignment vertical="center"/>
      <protection/>
    </xf>
    <xf numFmtId="4" fontId="59" fillId="0" borderId="51" xfId="73" applyNumberFormat="1" applyFont="1" applyFill="1" applyBorder="1">
      <alignment vertical="center"/>
      <protection/>
    </xf>
    <xf numFmtId="3" fontId="59" fillId="0" borderId="52" xfId="73" applyNumberFormat="1" applyFont="1" applyFill="1" applyBorder="1">
      <alignment vertical="center"/>
      <protection/>
    </xf>
    <xf numFmtId="3" fontId="59" fillId="0" borderId="53" xfId="73" applyNumberFormat="1" applyFont="1" applyFill="1" applyBorder="1">
      <alignment vertical="center"/>
      <protection/>
    </xf>
    <xf numFmtId="0" fontId="1" fillId="0" borderId="31" xfId="73" applyFont="1" applyFill="1" applyBorder="1" applyAlignment="1">
      <alignment vertical="center"/>
      <protection/>
    </xf>
    <xf numFmtId="0" fontId="0" fillId="0" borderId="0" xfId="0" applyFont="1" applyFill="1" applyAlignment="1">
      <alignment/>
    </xf>
    <xf numFmtId="41" fontId="11" fillId="0" borderId="0" xfId="47" applyNumberFormat="1" applyFont="1" applyAlignment="1">
      <alignment vertical="top" wrapText="1"/>
    </xf>
    <xf numFmtId="0" fontId="66" fillId="0" borderId="0" xfId="35" applyFont="1" applyBorder="1" applyAlignment="1">
      <alignment horizontal="center" vertical="center" wrapText="1"/>
      <protection/>
    </xf>
    <xf numFmtId="0" fontId="1" fillId="0" borderId="0" xfId="35" applyNumberFormat="1" applyFont="1" applyBorder="1" applyAlignment="1">
      <alignment horizontal="center" vertical="center" wrapText="1"/>
      <protection/>
    </xf>
    <xf numFmtId="43" fontId="47" fillId="0" borderId="0" xfId="76" applyFont="1" applyBorder="1" applyAlignment="1">
      <alignment horizontal="center" vertical="center" wrapText="1"/>
    </xf>
    <xf numFmtId="0" fontId="31" fillId="0" borderId="0" xfId="35" applyNumberFormat="1" applyFont="1" applyBorder="1" applyAlignment="1">
      <alignment horizontal="right" vertical="center" wrapText="1"/>
      <protection/>
    </xf>
    <xf numFmtId="0" fontId="1" fillId="0" borderId="11" xfId="35" applyNumberFormat="1" applyFont="1" applyBorder="1" applyAlignment="1">
      <alignment horizontal="center" vertical="center" wrapText="1"/>
      <protection/>
    </xf>
    <xf numFmtId="0" fontId="48" fillId="0" borderId="11" xfId="35" applyNumberFormat="1" applyFont="1" applyBorder="1" applyAlignment="1">
      <alignment horizontal="center" vertical="center" wrapText="1"/>
      <protection/>
    </xf>
    <xf numFmtId="0" fontId="48" fillId="0" borderId="21" xfId="35" applyNumberFormat="1" applyFont="1" applyBorder="1" applyAlignment="1">
      <alignment horizontal="center" vertical="center" wrapText="1"/>
      <protection/>
    </xf>
    <xf numFmtId="0" fontId="56" fillId="0" borderId="0" xfId="35" applyFont="1" applyBorder="1" applyAlignment="1">
      <alignment horizontal="center" vertical="center" wrapText="1"/>
      <protection/>
    </xf>
    <xf numFmtId="0" fontId="28" fillId="0" borderId="26" xfId="35" applyNumberFormat="1" applyFont="1" applyBorder="1" applyAlignment="1">
      <alignment horizontal="left" vertical="center" wrapText="1"/>
      <protection/>
    </xf>
    <xf numFmtId="41" fontId="31" fillId="0" borderId="26" xfId="76" applyNumberFormat="1" applyFont="1" applyFill="1" applyBorder="1" applyAlignment="1">
      <alignment horizontal="right" vertical="center" wrapText="1"/>
    </xf>
    <xf numFmtId="41" fontId="67" fillId="0" borderId="29" xfId="35" applyNumberFormat="1" applyFont="1" applyFill="1" applyBorder="1" applyAlignment="1">
      <alignment horizontal="right" vertical="center" wrapText="1"/>
      <protection/>
    </xf>
    <xf numFmtId="0" fontId="31" fillId="0" borderId="10" xfId="35" applyNumberFormat="1" applyFont="1" applyBorder="1" applyAlignment="1">
      <alignment horizontal="left" vertical="center" wrapText="1"/>
      <protection/>
    </xf>
    <xf numFmtId="41" fontId="31" fillId="0" borderId="10" xfId="76" applyNumberFormat="1" applyFont="1" applyFill="1" applyBorder="1" applyAlignment="1">
      <alignment horizontal="right" vertical="center" wrapText="1"/>
    </xf>
    <xf numFmtId="0" fontId="28" fillId="0" borderId="10" xfId="35" applyNumberFormat="1" applyFont="1" applyBorder="1" applyAlignment="1">
      <alignment horizontal="left" vertical="center" wrapText="1"/>
      <protection/>
    </xf>
    <xf numFmtId="41" fontId="67" fillId="0" borderId="17" xfId="35" applyNumberFormat="1" applyFont="1" applyFill="1" applyBorder="1" applyAlignment="1">
      <alignment horizontal="right" vertical="center" wrapText="1"/>
      <protection/>
    </xf>
    <xf numFmtId="0" fontId="59" fillId="0" borderId="0" xfId="35" applyFont="1" applyBorder="1" applyAlignment="1">
      <alignment horizontal="center" vertical="center" wrapText="1"/>
      <protection/>
    </xf>
    <xf numFmtId="41" fontId="31" fillId="0" borderId="10" xfId="76" applyNumberFormat="1" applyFont="1" applyBorder="1" applyAlignment="1">
      <alignment horizontal="right" vertical="center" wrapText="1"/>
    </xf>
    <xf numFmtId="41" fontId="67" fillId="0" borderId="17" xfId="35" applyNumberFormat="1" applyFont="1" applyBorder="1" applyAlignment="1">
      <alignment horizontal="right" vertical="center" wrapText="1"/>
      <protection/>
    </xf>
    <xf numFmtId="0" fontId="68" fillId="0" borderId="0" xfId="35" applyFont="1" applyBorder="1" applyAlignment="1">
      <alignment horizontal="center" vertical="center" wrapText="1"/>
      <protection/>
    </xf>
    <xf numFmtId="0" fontId="31" fillId="0" borderId="10" xfId="35" applyNumberFormat="1" applyFont="1" applyFill="1" applyBorder="1" applyAlignment="1">
      <alignment horizontal="left" vertical="center" wrapText="1"/>
      <protection/>
    </xf>
    <xf numFmtId="41" fontId="31" fillId="0" borderId="17" xfId="76" applyNumberFormat="1" applyFont="1" applyBorder="1" applyAlignment="1">
      <alignment horizontal="right" vertical="center" wrapText="1"/>
    </xf>
    <xf numFmtId="41" fontId="67" fillId="0" borderId="10" xfId="35" applyNumberFormat="1" applyFont="1" applyBorder="1" applyAlignment="1">
      <alignment horizontal="right" vertical="center" wrapText="1"/>
      <protection/>
    </xf>
    <xf numFmtId="41" fontId="67" fillId="0" borderId="10" xfId="35" applyNumberFormat="1" applyFont="1" applyFill="1" applyBorder="1" applyAlignment="1">
      <alignment horizontal="right" vertical="center" wrapText="1"/>
      <protection/>
    </xf>
    <xf numFmtId="181" fontId="67" fillId="0" borderId="10" xfId="35" applyNumberFormat="1" applyFont="1" applyBorder="1" applyAlignment="1">
      <alignment horizontal="right" vertical="center" wrapText="1"/>
      <protection/>
    </xf>
    <xf numFmtId="181" fontId="67" fillId="0" borderId="17" xfId="35" applyNumberFormat="1" applyFont="1" applyBorder="1" applyAlignment="1">
      <alignment horizontal="right" vertical="center" wrapText="1"/>
      <protection/>
    </xf>
    <xf numFmtId="181" fontId="67" fillId="0" borderId="10" xfId="35" applyNumberFormat="1" applyFont="1" applyBorder="1" applyAlignment="1">
      <alignment horizontal="right" vertical="center" wrapText="1"/>
      <protection/>
    </xf>
    <xf numFmtId="0" fontId="31" fillId="0" borderId="15" xfId="35" applyNumberFormat="1" applyFont="1" applyBorder="1" applyAlignment="1">
      <alignment horizontal="left" vertical="center" wrapText="1"/>
      <protection/>
    </xf>
    <xf numFmtId="181" fontId="67" fillId="0" borderId="18" xfId="35" applyNumberFormat="1" applyFont="1" applyBorder="1" applyAlignment="1">
      <alignment horizontal="right" vertical="center" wrapText="1"/>
      <protection/>
    </xf>
    <xf numFmtId="181" fontId="67" fillId="0" borderId="10" xfId="35" applyNumberFormat="1" applyFont="1" applyBorder="1" applyAlignment="1">
      <alignment horizontal="right" vertical="center" wrapText="1"/>
      <protection/>
    </xf>
    <xf numFmtId="181" fontId="31" fillId="0" borderId="15" xfId="76" applyNumberFormat="1" applyFont="1" applyBorder="1" applyAlignment="1">
      <alignment horizontal="right" vertical="center" wrapText="1"/>
    </xf>
    <xf numFmtId="181" fontId="67" fillId="0" borderId="18" xfId="35" applyNumberFormat="1" applyFont="1" applyBorder="1" applyAlignment="1">
      <alignment vertical="center" wrapText="1"/>
      <protection/>
    </xf>
    <xf numFmtId="181" fontId="31" fillId="0" borderId="10" xfId="76" applyNumberFormat="1" applyFont="1" applyBorder="1" applyAlignment="1">
      <alignment horizontal="right" vertical="center" wrapText="1"/>
    </xf>
    <xf numFmtId="181" fontId="67" fillId="0" borderId="17" xfId="35" applyNumberFormat="1" applyFont="1" applyBorder="1" applyAlignment="1">
      <alignment vertical="center" wrapText="1"/>
      <protection/>
    </xf>
    <xf numFmtId="181" fontId="31" fillId="0" borderId="10" xfId="76" applyNumberFormat="1" applyFont="1" applyFill="1" applyBorder="1" applyAlignment="1">
      <alignment horizontal="right" vertical="center" wrapText="1"/>
    </xf>
    <xf numFmtId="181" fontId="67" fillId="0" borderId="17" xfId="35" applyNumberFormat="1" applyFont="1" applyFill="1" applyBorder="1" applyAlignment="1">
      <alignment horizontal="right" vertical="center" wrapText="1"/>
      <protection/>
    </xf>
    <xf numFmtId="0" fontId="66" fillId="0" borderId="0" xfId="35" applyFont="1" applyFill="1" applyBorder="1" applyAlignment="1">
      <alignment horizontal="center" vertical="center" wrapText="1"/>
      <protection/>
    </xf>
    <xf numFmtId="0" fontId="69" fillId="0" borderId="0" xfId="35" applyFont="1" applyBorder="1" applyAlignment="1">
      <alignment horizontal="center" vertical="center" wrapText="1"/>
      <protection/>
    </xf>
    <xf numFmtId="43" fontId="31" fillId="0" borderId="10" xfId="76" applyFont="1" applyBorder="1" applyAlignment="1">
      <alignment horizontal="right" vertical="center" wrapText="1"/>
    </xf>
    <xf numFmtId="4" fontId="67" fillId="0" borderId="17" xfId="35" applyNumberFormat="1" applyFont="1" applyBorder="1" applyAlignment="1">
      <alignment horizontal="right" vertical="center" wrapText="1"/>
      <protection/>
    </xf>
    <xf numFmtId="181" fontId="66" fillId="0" borderId="0" xfId="35" applyNumberFormat="1" applyFont="1" applyBorder="1" applyAlignment="1">
      <alignment horizontal="center" vertical="center" wrapText="1"/>
      <protection/>
    </xf>
    <xf numFmtId="43" fontId="31" fillId="0" borderId="13" xfId="76" applyFont="1" applyBorder="1" applyAlignment="1">
      <alignment horizontal="left" vertical="center" wrapText="1"/>
    </xf>
    <xf numFmtId="0" fontId="67" fillId="0" borderId="10" xfId="35" applyNumberFormat="1" applyFont="1" applyBorder="1" applyAlignment="1">
      <alignment horizontal="right" vertical="center" wrapText="1"/>
      <protection/>
    </xf>
    <xf numFmtId="43" fontId="31" fillId="0" borderId="14" xfId="76" applyFont="1" applyBorder="1" applyAlignment="1">
      <alignment horizontal="left" vertical="center" wrapText="1"/>
    </xf>
    <xf numFmtId="0" fontId="67" fillId="0" borderId="15" xfId="35" applyNumberFormat="1" applyFont="1" applyBorder="1" applyAlignment="1">
      <alignment horizontal="right" vertical="center" wrapText="1"/>
      <protection/>
    </xf>
    <xf numFmtId="0" fontId="27" fillId="0" borderId="10" xfId="35" applyNumberFormat="1" applyFont="1" applyBorder="1" applyAlignment="1">
      <alignment horizontal="left" vertical="center" wrapText="1"/>
      <protection/>
    </xf>
    <xf numFmtId="43" fontId="59" fillId="0" borderId="13" xfId="76" applyFont="1" applyBorder="1" applyAlignment="1">
      <alignment horizontal="left" vertical="center" wrapText="1"/>
    </xf>
    <xf numFmtId="0" fontId="70" fillId="0" borderId="13" xfId="35" applyNumberFormat="1" applyFont="1" applyBorder="1" applyAlignment="1">
      <alignment horizontal="right" vertical="center" wrapText="1"/>
      <protection/>
    </xf>
    <xf numFmtId="181" fontId="67" fillId="0" borderId="10" xfId="35" applyNumberFormat="1" applyFont="1" applyBorder="1" applyAlignment="1">
      <alignment horizontal="right" vertical="center" wrapText="1"/>
      <protection/>
    </xf>
    <xf numFmtId="41" fontId="31" fillId="0" borderId="15" xfId="76" applyNumberFormat="1" applyFont="1" applyBorder="1" applyAlignment="1">
      <alignment horizontal="right" vertical="center" wrapText="1"/>
    </xf>
    <xf numFmtId="41" fontId="31" fillId="0" borderId="18" xfId="76" applyNumberFormat="1" applyFont="1" applyBorder="1" applyAlignment="1">
      <alignment horizontal="right" vertical="center" wrapText="1"/>
    </xf>
    <xf numFmtId="41" fontId="67" fillId="0" borderId="18" xfId="35" applyNumberFormat="1" applyFont="1" applyBorder="1" applyAlignment="1">
      <alignment horizontal="right" vertical="center" wrapText="1"/>
      <protection/>
    </xf>
    <xf numFmtId="181" fontId="67" fillId="0" borderId="15" xfId="35" applyNumberFormat="1" applyFont="1" applyBorder="1" applyAlignment="1">
      <alignment horizontal="right" vertical="center" wrapText="1"/>
      <protection/>
    </xf>
    <xf numFmtId="0" fontId="3" fillId="0" borderId="0" xfId="88" applyAlignment="1" applyProtection="1">
      <alignment/>
      <protection/>
    </xf>
    <xf numFmtId="41" fontId="11" fillId="0" borderId="26" xfId="68" applyNumberFormat="1" applyFont="1" applyBorder="1" applyAlignment="1">
      <alignment horizontal="right" vertical="top" wrapText="1"/>
      <protection/>
    </xf>
    <xf numFmtId="41" fontId="11" fillId="0" borderId="10" xfId="68" applyNumberFormat="1" applyFont="1" applyBorder="1" applyAlignment="1">
      <alignment horizontal="right" vertical="top" shrinkToFit="1"/>
      <protection/>
    </xf>
    <xf numFmtId="41" fontId="11" fillId="0" borderId="10" xfId="75" applyNumberFormat="1" applyFont="1" applyBorder="1" applyAlignment="1">
      <alignment horizontal="right" vertical="top" shrinkToFit="1"/>
    </xf>
    <xf numFmtId="41" fontId="29" fillId="0" borderId="10" xfId="68" applyNumberFormat="1" applyFont="1" applyBorder="1" applyAlignment="1">
      <alignment horizontal="right" vertical="top" wrapText="1"/>
      <protection/>
    </xf>
    <xf numFmtId="0" fontId="28" fillId="0" borderId="30" xfId="48" applyFont="1" applyFill="1" applyBorder="1" applyAlignment="1">
      <alignment horizontal="left" vertical="center"/>
      <protection/>
    </xf>
    <xf numFmtId="0" fontId="1" fillId="0" borderId="39" xfId="48" applyFont="1" applyFill="1" applyBorder="1" applyAlignment="1">
      <alignment horizontal="right" vertical="center"/>
      <protection/>
    </xf>
    <xf numFmtId="0" fontId="28" fillId="0" borderId="32" xfId="48" applyFont="1" applyFill="1" applyBorder="1" applyAlignment="1">
      <alignment horizontal="left" vertical="center"/>
      <protection/>
    </xf>
    <xf numFmtId="0" fontId="28" fillId="0" borderId="41" xfId="48" applyFont="1" applyFill="1" applyBorder="1" applyAlignment="1">
      <alignment horizontal="right" vertical="center"/>
      <protection/>
    </xf>
    <xf numFmtId="0" fontId="1" fillId="0" borderId="32" xfId="48" applyFont="1" applyFill="1" applyBorder="1" applyAlignment="1">
      <alignment horizontal="left" vertical="center"/>
      <protection/>
    </xf>
    <xf numFmtId="0" fontId="1" fillId="0" borderId="41" xfId="48" applyFont="1" applyFill="1" applyBorder="1" applyAlignment="1">
      <alignment horizontal="right" vertical="center"/>
      <protection/>
    </xf>
    <xf numFmtId="0" fontId="1" fillId="0" borderId="36" xfId="48" applyFont="1" applyFill="1" applyBorder="1" applyAlignment="1">
      <alignment horizontal="left" vertical="center"/>
      <protection/>
    </xf>
    <xf numFmtId="0" fontId="1" fillId="0" borderId="35" xfId="48" applyFont="1" applyFill="1" applyBorder="1" applyAlignment="1">
      <alignment horizontal="right" vertical="center"/>
      <protection/>
    </xf>
    <xf numFmtId="0" fontId="11" fillId="0" borderId="32" xfId="48" applyFont="1" applyFill="1" applyBorder="1" applyAlignment="1">
      <alignment horizontal="left" vertical="center" wrapText="1"/>
      <protection/>
    </xf>
    <xf numFmtId="0" fontId="11" fillId="0" borderId="41" xfId="48" applyFont="1" applyFill="1" applyBorder="1" applyAlignment="1">
      <alignment horizontal="right" vertical="center"/>
      <protection/>
    </xf>
    <xf numFmtId="0" fontId="11" fillId="0" borderId="32" xfId="48" applyFont="1" applyFill="1" applyBorder="1" applyAlignment="1">
      <alignment horizontal="left" vertical="center"/>
      <protection/>
    </xf>
    <xf numFmtId="0" fontId="11" fillId="0" borderId="36" xfId="48" applyFont="1" applyFill="1" applyBorder="1" applyAlignment="1">
      <alignment horizontal="left" vertical="center"/>
      <protection/>
    </xf>
    <xf numFmtId="0" fontId="11" fillId="0" borderId="35" xfId="48" applyFont="1" applyFill="1" applyBorder="1" applyAlignment="1">
      <alignment horizontal="right" vertical="center"/>
      <protection/>
    </xf>
    <xf numFmtId="10" fontId="11" fillId="0" borderId="0" xfId="49" applyNumberFormat="1" applyFont="1" applyFill="1" applyAlignment="1">
      <alignment vertical="top" wrapText="1"/>
    </xf>
    <xf numFmtId="0" fontId="1" fillId="0" borderId="16" xfId="40" applyFont="1" applyBorder="1" applyAlignment="1">
      <alignment horizontal="left" vertical="top" wrapText="1"/>
      <protection/>
    </xf>
    <xf numFmtId="181" fontId="28" fillId="0" borderId="12" xfId="0" applyNumberFormat="1" applyFont="1" applyBorder="1" applyAlignment="1">
      <alignment horizontal="center" vertical="center" wrapText="1"/>
    </xf>
    <xf numFmtId="181" fontId="28" fillId="0" borderId="11" xfId="0" applyNumberFormat="1" applyFont="1" applyBorder="1" applyAlignment="1">
      <alignment horizontal="center" vertical="center" wrapText="1"/>
    </xf>
    <xf numFmtId="41" fontId="1" fillId="0" borderId="13" xfId="62" applyNumberFormat="1" applyFont="1" applyBorder="1" applyAlignment="1">
      <alignment horizontal="right" vertical="top" wrapText="1"/>
    </xf>
    <xf numFmtId="181" fontId="11" fillId="0" borderId="10" xfId="62" applyNumberFormat="1" applyFont="1" applyBorder="1" applyAlignment="1">
      <alignment horizontal="right" vertical="top" wrapText="1"/>
    </xf>
    <xf numFmtId="181" fontId="1" fillId="0" borderId="10" xfId="62" applyNumberFormat="1" applyFont="1" applyBorder="1" applyAlignment="1">
      <alignment horizontal="right" vertical="top" wrapText="1"/>
    </xf>
    <xf numFmtId="181" fontId="11" fillId="0" borderId="15" xfId="62" applyNumberFormat="1" applyFont="1" applyBorder="1" applyAlignment="1">
      <alignment horizontal="right" vertical="top" wrapText="1"/>
    </xf>
    <xf numFmtId="0" fontId="71" fillId="0" borderId="26" xfId="33" applyFont="1" applyBorder="1">
      <alignment vertical="center"/>
      <protection/>
    </xf>
    <xf numFmtId="0" fontId="71" fillId="0" borderId="10" xfId="33" applyFont="1" applyBorder="1" applyAlignment="1">
      <alignment horizontal="left" vertical="center" indent="1"/>
      <protection/>
    </xf>
    <xf numFmtId="0" fontId="56" fillId="0" borderId="10" xfId="33" applyFont="1" applyBorder="1" applyAlignment="1">
      <alignment horizontal="left" vertical="center" indent="2"/>
      <protection/>
    </xf>
    <xf numFmtId="0" fontId="71" fillId="0" borderId="10" xfId="33" applyFont="1" applyBorder="1" applyAlignment="1">
      <alignment horizontal="left" vertical="center" indent="3"/>
      <protection/>
    </xf>
    <xf numFmtId="0" fontId="71" fillId="0" borderId="10" xfId="33" applyFont="1" applyBorder="1">
      <alignment vertical="center"/>
      <protection/>
    </xf>
    <xf numFmtId="0" fontId="71" fillId="0" borderId="10" xfId="33" applyFont="1" applyBorder="1" applyAlignment="1">
      <alignment horizontal="left" vertical="center" indent="3"/>
      <protection/>
    </xf>
    <xf numFmtId="41" fontId="45" fillId="0" borderId="26" xfId="33" applyNumberFormat="1" applyFont="1" applyFill="1" applyBorder="1" applyAlignment="1" quotePrefix="1">
      <alignment horizontal="right" vertical="center"/>
      <protection/>
    </xf>
    <xf numFmtId="41" fontId="45" fillId="0" borderId="10" xfId="33" applyNumberFormat="1" applyFont="1" applyFill="1" applyBorder="1">
      <alignment vertical="center"/>
      <protection/>
    </xf>
    <xf numFmtId="41" fontId="11" fillId="0" borderId="10" xfId="33" applyNumberFormat="1" applyFont="1" applyFill="1" applyBorder="1">
      <alignment vertical="center"/>
      <protection/>
    </xf>
    <xf numFmtId="41" fontId="45" fillId="0" borderId="10" xfId="33" applyNumberFormat="1" applyFont="1" applyFill="1" applyBorder="1" applyAlignment="1" quotePrefix="1">
      <alignment horizontal="right" vertical="center"/>
      <protection/>
    </xf>
    <xf numFmtId="41" fontId="45" fillId="0" borderId="10" xfId="33" applyNumberFormat="1" applyFont="1" applyFill="1" applyBorder="1" applyAlignment="1">
      <alignment horizontal="right" vertical="center"/>
      <protection/>
    </xf>
    <xf numFmtId="0" fontId="42" fillId="0" borderId="0" xfId="0" applyFont="1" applyAlignment="1">
      <alignment horizontal="center"/>
    </xf>
    <xf numFmtId="0" fontId="4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wrapText="1"/>
    </xf>
    <xf numFmtId="0" fontId="11" fillId="0" borderId="11" xfId="49" applyNumberFormat="1" applyFont="1" applyFill="1" applyBorder="1" applyAlignment="1">
      <alignment horizontal="distributed" vertical="center" wrapText="1"/>
    </xf>
    <xf numFmtId="0" fontId="11" fillId="0" borderId="26" xfId="49" applyFont="1" applyFill="1" applyBorder="1" applyAlignment="1">
      <alignment horizontal="distributed" vertical="center" wrapText="1"/>
    </xf>
    <xf numFmtId="0" fontId="11" fillId="0" borderId="15" xfId="49" applyFont="1" applyFill="1" applyBorder="1" applyAlignment="1">
      <alignment horizontal="distributed" vertical="center" wrapText="1"/>
    </xf>
    <xf numFmtId="181" fontId="11" fillId="0" borderId="11" xfId="49" applyNumberFormat="1" applyFont="1" applyFill="1" applyBorder="1" applyAlignment="1">
      <alignment horizontal="distributed" vertical="center" wrapText="1"/>
    </xf>
    <xf numFmtId="181" fontId="11" fillId="0" borderId="12" xfId="49" applyNumberFormat="1" applyFont="1" applyFill="1" applyBorder="1" applyAlignment="1">
      <alignment horizontal="distributed" vertical="center" wrapText="1"/>
    </xf>
    <xf numFmtId="0" fontId="11" fillId="0" borderId="26" xfId="47" applyNumberFormat="1" applyFont="1" applyBorder="1" applyAlignment="1">
      <alignment horizontal="distributed" vertical="center" wrapText="1"/>
    </xf>
    <xf numFmtId="0" fontId="11" fillId="0" borderId="15" xfId="47" applyNumberFormat="1" applyFont="1" applyBorder="1" applyAlignment="1">
      <alignment horizontal="distributed" vertical="center" wrapText="1"/>
    </xf>
    <xf numFmtId="181" fontId="11" fillId="0" borderId="11" xfId="47" applyNumberFormat="1" applyFont="1" applyBorder="1" applyAlignment="1">
      <alignment horizontal="distributed" vertical="center" wrapText="1"/>
    </xf>
    <xf numFmtId="184" fontId="1" fillId="0" borderId="16" xfId="45" applyNumberFormat="1" applyFont="1" applyBorder="1" applyAlignment="1">
      <alignment horizontal="center" vertical="top" wrapText="1"/>
    </xf>
    <xf numFmtId="181" fontId="1" fillId="0" borderId="11" xfId="45" applyNumberFormat="1" applyFont="1" applyBorder="1" applyAlignment="1">
      <alignment horizontal="center" vertical="center" wrapText="1"/>
    </xf>
    <xf numFmtId="3" fontId="1" fillId="0" borderId="12" xfId="45" applyNumberFormat="1" applyFont="1" applyBorder="1" applyAlignment="1">
      <alignment horizontal="distributed" vertical="center" wrapText="1" indent="4"/>
    </xf>
    <xf numFmtId="3" fontId="1" fillId="0" borderId="27" xfId="45" applyNumberFormat="1" applyFont="1" applyBorder="1" applyAlignment="1">
      <alignment horizontal="distributed" vertical="center" wrapText="1" indent="4"/>
    </xf>
    <xf numFmtId="3" fontId="1" fillId="0" borderId="21" xfId="45" applyNumberFormat="1" applyFont="1" applyBorder="1" applyAlignment="1">
      <alignment horizontal="distributed" vertical="center" wrapText="1" indent="4"/>
    </xf>
    <xf numFmtId="181" fontId="1" fillId="0" borderId="11" xfId="45" applyNumberFormat="1" applyFont="1" applyBorder="1" applyAlignment="1">
      <alignment horizontal="center" vertical="center" wrapText="1"/>
    </xf>
    <xf numFmtId="181" fontId="1" fillId="0" borderId="26" xfId="45" applyNumberFormat="1" applyFont="1" applyBorder="1" applyAlignment="1">
      <alignment horizontal="center" vertical="center" wrapText="1"/>
    </xf>
    <xf numFmtId="181" fontId="1" fillId="0" borderId="15" xfId="45" applyNumberFormat="1" applyFont="1" applyBorder="1" applyAlignment="1">
      <alignment horizontal="center" vertical="center" wrapText="1"/>
    </xf>
    <xf numFmtId="3" fontId="1" fillId="0" borderId="16" xfId="45" applyNumberFormat="1" applyFont="1" applyBorder="1" applyAlignment="1">
      <alignment horizontal="left" vertical="top" wrapText="1"/>
    </xf>
    <xf numFmtId="3" fontId="1" fillId="0" borderId="16" xfId="45" applyNumberFormat="1" applyFont="1" applyBorder="1" applyAlignment="1">
      <alignment horizontal="right" vertical="top" wrapText="1"/>
    </xf>
    <xf numFmtId="3" fontId="34" fillId="0" borderId="0" xfId="45" applyNumberFormat="1" applyFont="1" applyBorder="1" applyAlignment="1">
      <alignment horizontal="right" vertical="top" wrapText="1"/>
    </xf>
    <xf numFmtId="3" fontId="35" fillId="0" borderId="0" xfId="45" applyNumberFormat="1" applyFont="1" applyBorder="1" applyAlignment="1">
      <alignment horizontal="right" vertical="top" wrapText="1"/>
    </xf>
    <xf numFmtId="3" fontId="34" fillId="0" borderId="0" xfId="45" applyNumberFormat="1" applyFont="1" applyBorder="1" applyAlignment="1">
      <alignment horizontal="left" vertical="top" wrapText="1"/>
    </xf>
    <xf numFmtId="3" fontId="35" fillId="0" borderId="0" xfId="45" applyNumberFormat="1" applyFont="1" applyBorder="1" applyAlignment="1">
      <alignment horizontal="left" vertical="top" wrapText="1"/>
    </xf>
    <xf numFmtId="49" fontId="1" fillId="0" borderId="16" xfId="60" applyNumberFormat="1" applyFont="1" applyBorder="1" applyAlignment="1">
      <alignment horizontal="left" vertical="top" wrapText="1"/>
    </xf>
    <xf numFmtId="49" fontId="37" fillId="0" borderId="0" xfId="60" applyNumberFormat="1" applyFont="1" applyBorder="1" applyAlignment="1">
      <alignment horizontal="left" vertical="top" wrapText="1"/>
    </xf>
    <xf numFmtId="49" fontId="37" fillId="0" borderId="0" xfId="60" applyNumberFormat="1" applyFont="1" applyBorder="1" applyAlignment="1">
      <alignment horizontal="right" vertical="top" wrapText="1"/>
    </xf>
    <xf numFmtId="49" fontId="38" fillId="0" borderId="0" xfId="60" applyNumberFormat="1" applyFont="1" applyBorder="1" applyAlignment="1">
      <alignment horizontal="left" vertical="top" wrapText="1"/>
    </xf>
    <xf numFmtId="49" fontId="38" fillId="0" borderId="0" xfId="60" applyNumberFormat="1" applyFont="1" applyBorder="1" applyAlignment="1">
      <alignment horizontal="right" vertical="top" wrapText="1"/>
    </xf>
    <xf numFmtId="49" fontId="11" fillId="0" borderId="0" xfId="60" applyNumberFormat="1" applyBorder="1" applyAlignment="1">
      <alignment horizontal="right" wrapText="1"/>
    </xf>
    <xf numFmtId="0" fontId="1" fillId="0" borderId="11" xfId="60" applyFont="1" applyBorder="1" applyAlignment="1">
      <alignment horizontal="distributed" vertical="center" wrapText="1"/>
    </xf>
    <xf numFmtId="181" fontId="1" fillId="0" borderId="11" xfId="60" applyNumberFormat="1" applyFont="1" applyBorder="1" applyAlignment="1">
      <alignment horizontal="distributed" vertical="center" wrapText="1"/>
    </xf>
    <xf numFmtId="0" fontId="11" fillId="0" borderId="11" xfId="60" applyBorder="1" applyAlignment="1">
      <alignment horizontal="distributed" vertical="center" wrapText="1"/>
    </xf>
    <xf numFmtId="181" fontId="11" fillId="0" borderId="11" xfId="60" applyNumberFormat="1" applyBorder="1" applyAlignment="1">
      <alignment horizontal="distributed" vertical="center" wrapText="1"/>
    </xf>
    <xf numFmtId="49" fontId="31" fillId="0" borderId="26" xfId="44" applyNumberFormat="1" applyFont="1" applyBorder="1" applyAlignment="1">
      <alignment horizontal="center" vertical="center" wrapText="1"/>
    </xf>
    <xf numFmtId="49" fontId="31" fillId="0" borderId="15" xfId="44" applyNumberFormat="1" applyFont="1" applyBorder="1" applyAlignment="1">
      <alignment horizontal="center" vertical="center" wrapText="1"/>
    </xf>
    <xf numFmtId="49" fontId="31" fillId="0" borderId="26" xfId="44" applyNumberFormat="1" applyFont="1" applyBorder="1" applyAlignment="1">
      <alignment horizontal="left" vertical="center" wrapText="1"/>
    </xf>
    <xf numFmtId="49" fontId="31" fillId="0" borderId="15" xfId="44" applyNumberFormat="1" applyFont="1" applyBorder="1" applyAlignment="1">
      <alignment horizontal="left" vertical="center" wrapText="1"/>
    </xf>
    <xf numFmtId="49" fontId="31" fillId="0" borderId="26" xfId="44" applyNumberFormat="1" applyFont="1" applyBorder="1" applyAlignment="1">
      <alignment horizontal="center" vertical="center" wrapText="1"/>
    </xf>
    <xf numFmtId="49" fontId="31" fillId="0" borderId="15" xfId="44" applyNumberFormat="1" applyFont="1" applyBorder="1" applyAlignment="1">
      <alignment horizontal="center" vertical="center" wrapText="1"/>
    </xf>
    <xf numFmtId="49" fontId="31" fillId="0" borderId="12" xfId="44" applyNumberFormat="1" applyFont="1" applyBorder="1" applyAlignment="1">
      <alignment horizontal="center" vertical="center" wrapText="1"/>
    </xf>
    <xf numFmtId="49" fontId="31" fillId="0" borderId="27" xfId="44" applyNumberFormat="1" applyFont="1" applyBorder="1" applyAlignment="1">
      <alignment horizontal="center" vertical="center" wrapText="1"/>
    </xf>
    <xf numFmtId="49" fontId="31" fillId="0" borderId="21" xfId="44" applyNumberFormat="1" applyFont="1" applyBorder="1" applyAlignment="1">
      <alignment horizontal="center" vertical="center" wrapText="1"/>
    </xf>
    <xf numFmtId="49" fontId="1" fillId="0" borderId="26" xfId="44" applyNumberFormat="1" applyFont="1" applyBorder="1" applyAlignment="1">
      <alignment horizontal="center" vertical="center" wrapText="1"/>
    </xf>
    <xf numFmtId="49" fontId="1" fillId="0" borderId="15" xfId="44" applyNumberFormat="1" applyFont="1" applyBorder="1" applyAlignment="1">
      <alignment horizontal="center" vertical="center" wrapText="1"/>
    </xf>
    <xf numFmtId="49" fontId="1" fillId="0" borderId="11" xfId="44" applyNumberFormat="1" applyFont="1" applyBorder="1" applyAlignment="1">
      <alignment horizontal="center" vertical="center" wrapText="1"/>
    </xf>
    <xf numFmtId="0" fontId="11" fillId="0" borderId="16" xfId="43" applyBorder="1" applyAlignment="1">
      <alignment horizontal="left" vertical="top" wrapText="1"/>
    </xf>
    <xf numFmtId="0" fontId="11" fillId="0" borderId="16" xfId="43" applyNumberFormat="1" applyBorder="1" applyAlignment="1">
      <alignment horizontal="right" vertical="top" wrapText="1"/>
    </xf>
    <xf numFmtId="0" fontId="31" fillId="0" borderId="12" xfId="43" applyFont="1" applyBorder="1" applyAlignment="1">
      <alignment horizontal="distributed" vertical="center" wrapText="1"/>
    </xf>
    <xf numFmtId="0" fontId="1" fillId="0" borderId="11" xfId="43" applyFont="1" applyBorder="1" applyAlignment="1">
      <alignment horizontal="distributed" vertical="center" wrapText="1"/>
    </xf>
    <xf numFmtId="0" fontId="1" fillId="0" borderId="11" xfId="43" applyNumberFormat="1" applyFont="1" applyBorder="1" applyAlignment="1">
      <alignment horizontal="distributed" vertical="center" wrapText="1"/>
    </xf>
    <xf numFmtId="0" fontId="1" fillId="0" borderId="16" xfId="43" applyNumberFormat="1" applyFont="1" applyBorder="1" applyAlignment="1">
      <alignment horizontal="right" vertical="top" wrapText="1"/>
    </xf>
    <xf numFmtId="0" fontId="1" fillId="0" borderId="16" xfId="43" applyNumberFormat="1" applyFont="1" applyBorder="1" applyAlignment="1">
      <alignment horizontal="left" vertical="center" wrapText="1"/>
    </xf>
    <xf numFmtId="0" fontId="37" fillId="0" borderId="0" xfId="43" applyNumberFormat="1" applyFont="1" applyBorder="1" applyAlignment="1">
      <alignment horizontal="right" vertical="top" wrapText="1"/>
    </xf>
    <xf numFmtId="0" fontId="37" fillId="0" borderId="0" xfId="43" applyNumberFormat="1" applyFont="1" applyBorder="1" applyAlignment="1">
      <alignment horizontal="left" vertical="top" wrapText="1"/>
    </xf>
    <xf numFmtId="0" fontId="38" fillId="0" borderId="0" xfId="43" applyNumberFormat="1" applyFont="1" applyBorder="1" applyAlignment="1">
      <alignment horizontal="right" vertical="top" wrapText="1"/>
    </xf>
    <xf numFmtId="0" fontId="38" fillId="0" borderId="0" xfId="43" applyNumberFormat="1" applyFont="1" applyBorder="1" applyAlignment="1">
      <alignment horizontal="left" vertical="top" wrapText="1"/>
    </xf>
    <xf numFmtId="0" fontId="1" fillId="0" borderId="11" xfId="42" applyNumberFormat="1" applyFont="1" applyBorder="1" applyAlignment="1">
      <alignment horizontal="distributed" vertical="center" wrapText="1"/>
    </xf>
    <xf numFmtId="0" fontId="37" fillId="0" borderId="0" xfId="42" applyNumberFormat="1" applyFont="1" applyBorder="1" applyAlignment="1">
      <alignment horizontal="right" vertical="top" wrapText="1"/>
    </xf>
    <xf numFmtId="0" fontId="37" fillId="0" borderId="0" xfId="42" applyNumberFormat="1" applyFont="1" applyBorder="1" applyAlignment="1">
      <alignment horizontal="left" vertical="top" wrapText="1"/>
    </xf>
    <xf numFmtId="0" fontId="38" fillId="0" borderId="0" xfId="42" applyNumberFormat="1" applyFont="1" applyBorder="1" applyAlignment="1">
      <alignment horizontal="right" vertical="top" wrapText="1"/>
    </xf>
    <xf numFmtId="0" fontId="38" fillId="0" borderId="0" xfId="42" applyNumberFormat="1" applyFont="1" applyBorder="1" applyAlignment="1">
      <alignment horizontal="left" vertical="top" wrapText="1"/>
    </xf>
    <xf numFmtId="0" fontId="1" fillId="0" borderId="16" xfId="42" applyNumberFormat="1" applyFont="1" applyBorder="1" applyAlignment="1">
      <alignment horizontal="right" vertical="top" wrapText="1"/>
    </xf>
    <xf numFmtId="0" fontId="11" fillId="0" borderId="12" xfId="42" applyBorder="1" applyAlignment="1">
      <alignment horizontal="distributed" vertical="center" wrapText="1"/>
    </xf>
    <xf numFmtId="0" fontId="1" fillId="0" borderId="11" xfId="42" applyFont="1" applyBorder="1" applyAlignment="1">
      <alignment horizontal="distributed" vertical="center" wrapText="1"/>
    </xf>
    <xf numFmtId="0" fontId="1" fillId="0" borderId="16" xfId="42" applyNumberFormat="1" applyFont="1" applyBorder="1" applyAlignment="1">
      <alignment horizontal="left" vertical="center" wrapText="1"/>
    </xf>
    <xf numFmtId="0" fontId="1" fillId="0" borderId="16" xfId="42" applyFont="1" applyBorder="1" applyAlignment="1">
      <alignment horizontal="left" vertical="top" wrapText="1"/>
    </xf>
    <xf numFmtId="0" fontId="1" fillId="0" borderId="11" xfId="42" applyNumberFormat="1" applyFont="1" applyFill="1" applyBorder="1" applyAlignment="1">
      <alignment horizontal="distributed" vertical="center" wrapText="1"/>
    </xf>
    <xf numFmtId="0" fontId="37" fillId="0" borderId="0" xfId="42" applyNumberFormat="1" applyFont="1" applyFill="1" applyBorder="1" applyAlignment="1">
      <alignment horizontal="right" vertical="top" wrapText="1"/>
    </xf>
    <xf numFmtId="0" fontId="37" fillId="0" borderId="0" xfId="42" applyNumberFormat="1" applyFont="1" applyFill="1" applyBorder="1" applyAlignment="1">
      <alignment horizontal="left" vertical="top" wrapText="1"/>
    </xf>
    <xf numFmtId="0" fontId="38" fillId="0" borderId="0" xfId="42" applyNumberFormat="1" applyFont="1" applyFill="1" applyBorder="1" applyAlignment="1">
      <alignment horizontal="right" vertical="top" wrapText="1"/>
    </xf>
    <xf numFmtId="0" fontId="38" fillId="0" borderId="0" xfId="42" applyNumberFormat="1" applyFont="1" applyFill="1" applyBorder="1" applyAlignment="1">
      <alignment horizontal="left" vertical="top" wrapText="1"/>
    </xf>
    <xf numFmtId="0" fontId="1" fillId="0" borderId="16" xfId="42" applyNumberFormat="1" applyFont="1" applyFill="1" applyBorder="1" applyAlignment="1">
      <alignment horizontal="right" vertical="top" wrapText="1"/>
    </xf>
    <xf numFmtId="0" fontId="31" fillId="0" borderId="26" xfId="42" applyFont="1" applyFill="1" applyBorder="1" applyAlignment="1">
      <alignment horizontal="distributed" vertical="center" wrapText="1"/>
    </xf>
    <xf numFmtId="0" fontId="31" fillId="0" borderId="15" xfId="42" applyFont="1" applyFill="1" applyBorder="1" applyAlignment="1">
      <alignment horizontal="distributed" vertical="center" wrapText="1"/>
    </xf>
    <xf numFmtId="0" fontId="1" fillId="0" borderId="11" xfId="42" applyFont="1" applyFill="1" applyBorder="1" applyAlignment="1">
      <alignment horizontal="distributed" vertical="center" wrapText="1"/>
    </xf>
    <xf numFmtId="0" fontId="1" fillId="0" borderId="16" xfId="42" applyNumberFormat="1" applyFont="1" applyFill="1" applyBorder="1" applyAlignment="1">
      <alignment horizontal="left" vertical="center" wrapText="1"/>
    </xf>
    <xf numFmtId="0" fontId="1" fillId="0" borderId="16" xfId="42" applyFont="1" applyFill="1" applyBorder="1" applyAlignment="1">
      <alignment horizontal="left" vertical="top" wrapText="1"/>
    </xf>
    <xf numFmtId="0" fontId="1" fillId="0" borderId="26" xfId="40" applyFont="1" applyBorder="1" applyAlignment="1">
      <alignment horizontal="center" vertical="center" wrapText="1"/>
      <protection/>
    </xf>
    <xf numFmtId="0" fontId="1" fillId="0" borderId="15" xfId="40" applyFont="1" applyBorder="1" applyAlignment="1">
      <alignment horizontal="center" vertical="center" wrapText="1"/>
      <protection/>
    </xf>
    <xf numFmtId="0" fontId="1" fillId="0" borderId="29" xfId="40" applyFont="1" applyBorder="1" applyAlignment="1">
      <alignment horizontal="center" vertical="center" wrapText="1"/>
      <protection/>
    </xf>
    <xf numFmtId="0" fontId="1" fillId="0" borderId="18" xfId="40" applyFont="1" applyBorder="1" applyAlignment="1">
      <alignment horizontal="center" vertical="center" wrapText="1"/>
      <protection/>
    </xf>
    <xf numFmtId="0" fontId="1" fillId="0" borderId="54" xfId="40" applyFont="1" applyBorder="1" applyAlignment="1">
      <alignment horizontal="center" vertical="center" wrapText="1"/>
      <protection/>
    </xf>
    <xf numFmtId="0" fontId="1" fillId="0" borderId="20" xfId="40" applyFont="1" applyBorder="1" applyAlignment="1">
      <alignment horizontal="center" vertical="center" wrapText="1"/>
      <protection/>
    </xf>
    <xf numFmtId="181" fontId="1" fillId="0" borderId="12" xfId="39" applyNumberFormat="1" applyFont="1" applyBorder="1" applyAlignment="1">
      <alignment horizontal="distributed" vertical="center" wrapText="1" indent="2"/>
    </xf>
    <xf numFmtId="181" fontId="1" fillId="0" borderId="21" xfId="39" applyNumberFormat="1" applyFont="1" applyBorder="1" applyAlignment="1">
      <alignment horizontal="distributed" vertical="center" wrapText="1" indent="2"/>
    </xf>
    <xf numFmtId="0" fontId="40" fillId="0" borderId="0" xfId="35" applyNumberFormat="1" applyFont="1" applyBorder="1" applyAlignment="1">
      <alignment horizontal="center" vertical="center" wrapText="1"/>
      <protection/>
    </xf>
    <xf numFmtId="0" fontId="37" fillId="0" borderId="0" xfId="35" applyNumberFormat="1" applyFont="1" applyBorder="1" applyAlignment="1">
      <alignment horizontal="center" vertical="center" wrapText="1"/>
      <protection/>
    </xf>
    <xf numFmtId="0" fontId="1" fillId="0" borderId="0" xfId="35" applyNumberFormat="1" applyFont="1" applyBorder="1" applyAlignment="1">
      <alignment horizontal="center" vertical="center" wrapText="1"/>
      <protection/>
    </xf>
    <xf numFmtId="0" fontId="28" fillId="0" borderId="26" xfId="0" applyNumberFormat="1" applyFont="1" applyBorder="1" applyAlignment="1">
      <alignment horizontal="center" vertical="center" wrapText="1"/>
    </xf>
    <xf numFmtId="0" fontId="50" fillId="0" borderId="15" xfId="0" applyNumberFormat="1" applyFont="1" applyBorder="1" applyAlignment="1">
      <alignment horizontal="center" vertical="center" wrapText="1"/>
    </xf>
    <xf numFmtId="181" fontId="28" fillId="0" borderId="12" xfId="0" applyNumberFormat="1" applyFont="1" applyBorder="1" applyAlignment="1">
      <alignment horizontal="center" vertical="center" wrapText="1"/>
    </xf>
    <xf numFmtId="181" fontId="28" fillId="0" borderId="21" xfId="0" applyNumberFormat="1" applyFont="1" applyBorder="1" applyAlignment="1">
      <alignment horizontal="center" vertical="center" wrapText="1"/>
    </xf>
    <xf numFmtId="3" fontId="37" fillId="0" borderId="0" xfId="61" applyNumberFormat="1" applyFont="1" applyBorder="1" applyAlignment="1">
      <alignment horizontal="left" vertical="center" wrapText="1"/>
      <protection/>
    </xf>
    <xf numFmtId="3" fontId="38" fillId="0" borderId="0" xfId="61" applyNumberFormat="1" applyFont="1" applyBorder="1" applyAlignment="1">
      <alignment horizontal="right" vertical="center" wrapText="1"/>
      <protection/>
    </xf>
    <xf numFmtId="0" fontId="37" fillId="0" borderId="0" xfId="61" applyFont="1" applyBorder="1" applyAlignment="1">
      <alignment horizontal="right" vertical="center" wrapText="1"/>
      <protection/>
    </xf>
    <xf numFmtId="3" fontId="11" fillId="0" borderId="0" xfId="61" applyNumberFormat="1" applyFont="1" applyBorder="1" applyAlignment="1">
      <alignment horizontal="right" vertical="center" wrapText="1"/>
      <protection/>
    </xf>
    <xf numFmtId="49" fontId="1" fillId="0" borderId="0" xfId="61" applyNumberFormat="1" applyFont="1" applyBorder="1" applyAlignment="1">
      <alignment horizontal="right" vertical="center" wrapText="1"/>
      <protection/>
    </xf>
    <xf numFmtId="3" fontId="1" fillId="0" borderId="27" xfId="61" applyNumberFormat="1" applyFont="1" applyBorder="1" applyAlignment="1">
      <alignment horizontal="center" vertical="center" wrapText="1"/>
      <protection/>
    </xf>
    <xf numFmtId="3" fontId="1" fillId="0" borderId="21" xfId="61" applyNumberFormat="1" applyFont="1" applyBorder="1" applyAlignment="1">
      <alignment horizontal="center" vertical="center" wrapText="1"/>
      <protection/>
    </xf>
    <xf numFmtId="49" fontId="1" fillId="0" borderId="26" xfId="61" applyNumberFormat="1" applyFont="1" applyBorder="1" applyAlignment="1">
      <alignment horizontal="center" vertical="center" wrapText="1"/>
      <protection/>
    </xf>
    <xf numFmtId="49" fontId="1" fillId="0" borderId="15" xfId="61" applyNumberFormat="1" applyFont="1" applyBorder="1" applyAlignment="1">
      <alignment horizontal="center" vertical="center" wrapText="1"/>
      <protection/>
    </xf>
    <xf numFmtId="3" fontId="1" fillId="0" borderId="12" xfId="61" applyNumberFormat="1" applyFont="1" applyBorder="1" applyAlignment="1">
      <alignment horizontal="center" vertical="center" wrapText="1"/>
      <protection/>
    </xf>
    <xf numFmtId="3" fontId="38" fillId="0" borderId="0" xfId="59" applyNumberFormat="1" applyFont="1" applyBorder="1" applyAlignment="1">
      <alignment horizontal="right" vertical="center" wrapText="1"/>
      <protection/>
    </xf>
    <xf numFmtId="0" fontId="37" fillId="0" borderId="0" xfId="59" applyFont="1" applyBorder="1" applyAlignment="1">
      <alignment horizontal="right" vertical="center" wrapText="1"/>
      <protection/>
    </xf>
    <xf numFmtId="3" fontId="38" fillId="0" borderId="0" xfId="59" applyNumberFormat="1" applyFont="1" applyBorder="1" applyAlignment="1">
      <alignment horizontal="left" vertical="center" wrapText="1"/>
      <protection/>
    </xf>
    <xf numFmtId="3" fontId="37" fillId="0" borderId="0" xfId="59" applyNumberFormat="1" applyFont="1" applyBorder="1" applyAlignment="1">
      <alignment horizontal="left" vertical="center" wrapText="1"/>
      <protection/>
    </xf>
    <xf numFmtId="3" fontId="1" fillId="0" borderId="16" xfId="59" applyNumberFormat="1" applyFont="1" applyBorder="1" applyAlignment="1">
      <alignment horizontal="left" vertical="center" wrapText="1"/>
      <protection/>
    </xf>
    <xf numFmtId="3" fontId="11" fillId="0" borderId="16" xfId="59" applyNumberFormat="1" applyFont="1" applyBorder="1" applyAlignment="1">
      <alignment horizontal="right" vertical="center" wrapText="1"/>
      <protection/>
    </xf>
    <xf numFmtId="49" fontId="1" fillId="0" borderId="12" xfId="59" applyNumberFormat="1" applyFont="1" applyBorder="1" applyAlignment="1">
      <alignment horizontal="distributed" vertical="center" wrapText="1"/>
      <protection/>
    </xf>
    <xf numFmtId="49" fontId="1" fillId="0" borderId="27" xfId="59" applyNumberFormat="1" applyFont="1" applyBorder="1" applyAlignment="1">
      <alignment horizontal="distributed" vertical="center" wrapText="1"/>
      <protection/>
    </xf>
    <xf numFmtId="49" fontId="1" fillId="0" borderId="21" xfId="59" applyNumberFormat="1" applyFont="1" applyBorder="1" applyAlignment="1">
      <alignment horizontal="distributed" vertical="center" wrapText="1"/>
      <protection/>
    </xf>
    <xf numFmtId="49" fontId="1" fillId="0" borderId="12" xfId="59" applyNumberFormat="1" applyFont="1" applyBorder="1" applyAlignment="1">
      <alignment horizontal="center" vertical="center"/>
      <protection/>
    </xf>
    <xf numFmtId="49" fontId="1" fillId="0" borderId="27" xfId="59" applyNumberFormat="1" applyFont="1" applyBorder="1" applyAlignment="1">
      <alignment horizontal="center" vertical="center"/>
      <protection/>
    </xf>
    <xf numFmtId="49" fontId="1" fillId="0" borderId="21" xfId="59" applyNumberFormat="1" applyFont="1" applyBorder="1" applyAlignment="1">
      <alignment horizontal="center" vertical="center"/>
      <protection/>
    </xf>
    <xf numFmtId="3" fontId="1" fillId="0" borderId="26" xfId="59" applyNumberFormat="1" applyFont="1" applyBorder="1" applyAlignment="1">
      <alignment horizontal="distributed" vertical="center" wrapText="1"/>
      <protection/>
    </xf>
    <xf numFmtId="3" fontId="1" fillId="0" borderId="15" xfId="59" applyNumberFormat="1" applyFont="1" applyBorder="1" applyAlignment="1">
      <alignment horizontal="distributed" vertical="center" wrapText="1"/>
      <protection/>
    </xf>
    <xf numFmtId="49" fontId="1" fillId="0" borderId="12" xfId="59" applyNumberFormat="1" applyFont="1" applyBorder="1" applyAlignment="1">
      <alignment horizontal="left" vertical="center" wrapText="1"/>
      <protection/>
    </xf>
    <xf numFmtId="49" fontId="1" fillId="0" borderId="27" xfId="59" applyNumberFormat="1" applyFont="1" applyBorder="1" applyAlignment="1">
      <alignment horizontal="left" vertical="center" wrapText="1"/>
      <protection/>
    </xf>
    <xf numFmtId="49" fontId="1" fillId="0" borderId="21" xfId="59" applyNumberFormat="1" applyFont="1" applyBorder="1" applyAlignment="1">
      <alignment horizontal="left" vertical="center" wrapText="1"/>
      <protection/>
    </xf>
    <xf numFmtId="181" fontId="1" fillId="0" borderId="26" xfId="58" applyNumberFormat="1" applyFont="1" applyBorder="1" applyAlignment="1">
      <alignment horizontal="distributed" vertical="center" wrapText="1"/>
      <protection/>
    </xf>
    <xf numFmtId="0" fontId="1" fillId="0" borderId="15" xfId="58" applyFont="1" applyBorder="1" applyAlignment="1">
      <alignment horizontal="distributed" vertical="center" wrapText="1"/>
      <protection/>
    </xf>
    <xf numFmtId="0" fontId="1" fillId="0" borderId="11" xfId="58" applyFont="1" applyBorder="1" applyAlignment="1">
      <alignment horizontal="distributed" vertical="center" wrapText="1"/>
      <protection/>
    </xf>
    <xf numFmtId="0" fontId="1" fillId="0" borderId="26" xfId="58" applyFont="1" applyBorder="1" applyAlignment="1">
      <alignment horizontal="distributed" vertical="center" wrapText="1"/>
      <protection/>
    </xf>
    <xf numFmtId="0" fontId="1" fillId="0" borderId="26" xfId="57" applyNumberFormat="1" applyFont="1" applyFill="1" applyBorder="1" applyAlignment="1">
      <alignment horizontal="distributed" vertical="center" wrapText="1"/>
      <protection/>
    </xf>
    <xf numFmtId="0" fontId="1" fillId="0" borderId="15" xfId="57" applyNumberFormat="1" applyFont="1" applyFill="1" applyBorder="1" applyAlignment="1">
      <alignment horizontal="distributed" vertical="center" wrapText="1"/>
      <protection/>
    </xf>
    <xf numFmtId="0" fontId="1" fillId="0" borderId="12" xfId="57" applyNumberFormat="1" applyFont="1" applyFill="1" applyBorder="1" applyAlignment="1">
      <alignment horizontal="distributed" vertical="center" wrapText="1"/>
      <protection/>
    </xf>
    <xf numFmtId="0" fontId="1" fillId="0" borderId="21" xfId="57" applyNumberFormat="1" applyFont="1" applyFill="1" applyBorder="1" applyAlignment="1">
      <alignment horizontal="distributed" vertical="center" wrapText="1"/>
      <protection/>
    </xf>
    <xf numFmtId="0" fontId="1" fillId="0" borderId="11" xfId="0" applyNumberFormat="1" applyFont="1" applyFill="1" applyBorder="1" applyAlignment="1">
      <alignment horizontal="distributed" vertical="center" wrapText="1"/>
    </xf>
    <xf numFmtId="181" fontId="1" fillId="0" borderId="16" xfId="0" applyNumberFormat="1" applyFont="1" applyFill="1" applyBorder="1" applyAlignment="1">
      <alignment horizontal="right" vertical="top" wrapText="1"/>
    </xf>
    <xf numFmtId="3" fontId="38" fillId="0" borderId="0" xfId="0" applyNumberFormat="1" applyFont="1" applyFill="1" applyBorder="1" applyAlignment="1">
      <alignment horizontal="right" vertical="top" wrapText="1"/>
    </xf>
    <xf numFmtId="181" fontId="38" fillId="0" borderId="0" xfId="0" applyNumberFormat="1" applyFont="1" applyFill="1" applyBorder="1" applyAlignment="1">
      <alignment horizontal="left" vertical="top" wrapText="1"/>
    </xf>
    <xf numFmtId="0" fontId="37" fillId="0" borderId="0" xfId="0" applyNumberFormat="1" applyFont="1" applyFill="1" applyBorder="1" applyAlignment="1">
      <alignment horizontal="left" vertical="top" wrapText="1"/>
    </xf>
    <xf numFmtId="0" fontId="37" fillId="0" borderId="0" xfId="0" applyNumberFormat="1" applyFont="1" applyFill="1" applyBorder="1" applyAlignment="1">
      <alignment horizontal="right" vertical="top" wrapText="1"/>
    </xf>
    <xf numFmtId="3" fontId="1" fillId="0" borderId="16" xfId="0" applyNumberFormat="1" applyFont="1" applyFill="1" applyBorder="1" applyAlignment="1">
      <alignment horizontal="right" vertical="top" wrapText="1"/>
    </xf>
    <xf numFmtId="3" fontId="1" fillId="0" borderId="16" xfId="0" applyNumberFormat="1" applyFont="1" applyFill="1" applyBorder="1" applyAlignment="1">
      <alignment horizontal="left" vertical="top" wrapText="1"/>
    </xf>
    <xf numFmtId="0" fontId="29" fillId="0" borderId="11" xfId="0" applyNumberFormat="1" applyFont="1" applyFill="1" applyBorder="1" applyAlignment="1">
      <alignment horizontal="distributed" vertical="center" wrapText="1"/>
    </xf>
    <xf numFmtId="0" fontId="29" fillId="0" borderId="12" xfId="0" applyNumberFormat="1" applyFont="1" applyFill="1" applyBorder="1" applyAlignment="1">
      <alignment horizontal="distributed" vertical="center" wrapText="1"/>
    </xf>
    <xf numFmtId="0" fontId="0" fillId="0" borderId="27" xfId="0" applyFill="1" applyBorder="1" applyAlignment="1">
      <alignment horizontal="distributed" vertical="center" wrapText="1"/>
    </xf>
    <xf numFmtId="0" fontId="0" fillId="0" borderId="21" xfId="0" applyFill="1" applyBorder="1" applyAlignment="1">
      <alignment horizontal="distributed" vertical="center" wrapText="1"/>
    </xf>
    <xf numFmtId="0" fontId="29" fillId="0" borderId="34" xfId="67" applyFont="1" applyBorder="1" applyAlignment="1">
      <alignment horizontal="left" vertical="center" wrapText="1"/>
      <protection/>
    </xf>
    <xf numFmtId="49" fontId="11" fillId="0" borderId="11" xfId="72" applyNumberFormat="1" applyFont="1" applyBorder="1" applyAlignment="1">
      <alignment horizontal="center" vertical="center" wrapText="1"/>
    </xf>
    <xf numFmtId="3" fontId="11" fillId="0" borderId="11" xfId="67" applyNumberFormat="1" applyFont="1" applyBorder="1" applyAlignment="1">
      <alignment horizontal="center" vertical="center" wrapText="1"/>
      <protection/>
    </xf>
    <xf numFmtId="0" fontId="11" fillId="0" borderId="26" xfId="67" applyNumberFormat="1" applyFont="1" applyBorder="1" applyAlignment="1">
      <alignment horizontal="center" vertical="center" wrapText="1"/>
      <protection/>
    </xf>
    <xf numFmtId="0" fontId="11" fillId="0" borderId="15" xfId="67" applyNumberFormat="1" applyFont="1" applyBorder="1" applyAlignment="1">
      <alignment horizontal="center" vertical="center" wrapText="1"/>
      <protection/>
    </xf>
    <xf numFmtId="3" fontId="1" fillId="0" borderId="26" xfId="66" applyNumberFormat="1" applyFont="1" applyBorder="1" applyAlignment="1">
      <alignment horizontal="center" vertical="center" wrapText="1"/>
      <protection/>
    </xf>
    <xf numFmtId="0" fontId="1" fillId="0" borderId="10" xfId="66" applyFont="1" applyBorder="1" applyAlignment="1">
      <alignment horizontal="center" vertical="center" wrapText="1"/>
      <protection/>
    </xf>
    <xf numFmtId="0" fontId="1" fillId="0" borderId="15" xfId="66" applyFont="1" applyBorder="1" applyAlignment="1">
      <alignment horizontal="center" vertical="center" wrapText="1"/>
      <protection/>
    </xf>
    <xf numFmtId="3" fontId="1" fillId="0" borderId="10" xfId="66" applyNumberFormat="1" applyFont="1" applyBorder="1" applyAlignment="1">
      <alignment horizontal="center" vertical="center" wrapText="1"/>
      <protection/>
    </xf>
    <xf numFmtId="3" fontId="1" fillId="0" borderId="15" xfId="66" applyNumberFormat="1" applyFont="1" applyBorder="1" applyAlignment="1">
      <alignment horizontal="center" vertical="center" wrapText="1"/>
      <protection/>
    </xf>
    <xf numFmtId="3" fontId="38" fillId="0" borderId="0" xfId="66" applyNumberFormat="1" applyFont="1" applyBorder="1" applyAlignment="1">
      <alignment horizontal="right" vertical="center" wrapText="1"/>
      <protection/>
    </xf>
    <xf numFmtId="3" fontId="38" fillId="0" borderId="0" xfId="66" applyNumberFormat="1" applyFont="1" applyBorder="1" applyAlignment="1">
      <alignment horizontal="left" vertical="center" wrapText="1"/>
      <protection/>
    </xf>
    <xf numFmtId="3" fontId="1" fillId="0" borderId="11" xfId="66" applyNumberFormat="1" applyFont="1" applyBorder="1" applyAlignment="1">
      <alignment horizontal="center" vertical="center" wrapText="1"/>
      <protection/>
    </xf>
    <xf numFmtId="0" fontId="37" fillId="0" borderId="0" xfId="66" applyFont="1" applyBorder="1" applyAlignment="1">
      <alignment horizontal="right" vertical="center" wrapText="1"/>
      <protection/>
    </xf>
    <xf numFmtId="3" fontId="37" fillId="0" borderId="0" xfId="66" applyNumberFormat="1" applyFont="1" applyBorder="1" applyAlignment="1">
      <alignment horizontal="left" vertical="center" wrapText="1"/>
      <protection/>
    </xf>
    <xf numFmtId="3" fontId="1" fillId="0" borderId="26" xfId="66" applyNumberFormat="1" applyFont="1" applyBorder="1" applyAlignment="1">
      <alignment horizontal="center" vertical="center" wrapText="1"/>
      <protection/>
    </xf>
    <xf numFmtId="3" fontId="1" fillId="0" borderId="10" xfId="66" applyNumberFormat="1" applyFont="1" applyBorder="1" applyAlignment="1">
      <alignment horizontal="center" vertical="center" wrapText="1"/>
      <protection/>
    </xf>
    <xf numFmtId="3" fontId="1" fillId="0" borderId="15" xfId="66" applyNumberFormat="1" applyFont="1" applyBorder="1" applyAlignment="1">
      <alignment horizontal="center" vertical="center" wrapText="1"/>
      <protection/>
    </xf>
    <xf numFmtId="3" fontId="1" fillId="0" borderId="16" xfId="66" applyNumberFormat="1" applyFont="1" applyBorder="1" applyAlignment="1">
      <alignment horizontal="left" vertical="center" wrapText="1"/>
      <protection/>
    </xf>
    <xf numFmtId="49" fontId="1" fillId="0" borderId="16" xfId="66" applyNumberFormat="1" applyFont="1" applyBorder="1" applyAlignment="1">
      <alignment horizontal="right" vertical="center" wrapText="1"/>
      <protection/>
    </xf>
    <xf numFmtId="49" fontId="1" fillId="0" borderId="11" xfId="66" applyNumberFormat="1" applyFont="1" applyBorder="1" applyAlignment="1">
      <alignment horizontal="distributed" vertical="center"/>
      <protection/>
    </xf>
    <xf numFmtId="49" fontId="11" fillId="0" borderId="16" xfId="66" applyNumberFormat="1" applyFont="1" applyBorder="1" applyAlignment="1">
      <alignment horizontal="right" vertical="center" wrapText="1"/>
      <protection/>
    </xf>
    <xf numFmtId="184" fontId="1" fillId="0" borderId="26" xfId="66" applyNumberFormat="1" applyFont="1" applyBorder="1" applyAlignment="1">
      <alignment horizontal="distributed" vertical="center" wrapText="1"/>
      <protection/>
    </xf>
    <xf numFmtId="184" fontId="1" fillId="0" borderId="10" xfId="66" applyNumberFormat="1" applyFont="1" applyBorder="1" applyAlignment="1">
      <alignment horizontal="distributed" vertical="center" wrapText="1"/>
      <protection/>
    </xf>
    <xf numFmtId="184" fontId="1" fillId="0" borderId="15" xfId="66" applyNumberFormat="1" applyFont="1" applyBorder="1" applyAlignment="1">
      <alignment horizontal="distributed" vertical="center" wrapText="1"/>
      <protection/>
    </xf>
    <xf numFmtId="49" fontId="1" fillId="0" borderId="26" xfId="66" applyNumberFormat="1" applyFont="1" applyBorder="1" applyAlignment="1">
      <alignment horizontal="distributed" vertical="center" wrapText="1"/>
      <protection/>
    </xf>
    <xf numFmtId="49" fontId="1" fillId="0" borderId="10" xfId="66" applyNumberFormat="1" applyFont="1" applyBorder="1" applyAlignment="1">
      <alignment horizontal="distributed" vertical="center" wrapText="1"/>
      <protection/>
    </xf>
    <xf numFmtId="49" fontId="1" fillId="0" borderId="15" xfId="66" applyNumberFormat="1" applyFont="1" applyBorder="1" applyAlignment="1">
      <alignment horizontal="distributed" vertical="center" wrapText="1"/>
      <protection/>
    </xf>
    <xf numFmtId="3" fontId="1" fillId="0" borderId="12" xfId="66" applyNumberFormat="1" applyFont="1" applyBorder="1" applyAlignment="1">
      <alignment horizontal="center" vertical="center" wrapText="1"/>
      <protection/>
    </xf>
    <xf numFmtId="49" fontId="37" fillId="0" borderId="0" xfId="65" applyNumberFormat="1" applyFont="1" applyBorder="1" applyAlignment="1">
      <alignment horizontal="right" vertical="top" wrapText="1"/>
    </xf>
    <xf numFmtId="0" fontId="11" fillId="0" borderId="0" xfId="65" applyAlignment="1">
      <alignment horizontal="right" wrapText="1"/>
    </xf>
    <xf numFmtId="49" fontId="37" fillId="0" borderId="0" xfId="65" applyNumberFormat="1" applyFont="1" applyBorder="1" applyAlignment="1">
      <alignment horizontal="left" vertical="top" wrapText="1"/>
    </xf>
    <xf numFmtId="0" fontId="11" fillId="0" borderId="0" xfId="65" applyAlignment="1">
      <alignment horizontal="left" vertical="top" wrapText="1"/>
    </xf>
    <xf numFmtId="49" fontId="38" fillId="0" borderId="0" xfId="65" applyNumberFormat="1" applyFont="1" applyBorder="1" applyAlignment="1">
      <alignment horizontal="right" vertical="center" wrapText="1"/>
    </xf>
    <xf numFmtId="49" fontId="38" fillId="0" borderId="0" xfId="65" applyNumberFormat="1" applyFont="1" applyBorder="1" applyAlignment="1">
      <alignment horizontal="left" vertical="center" wrapText="1"/>
    </xf>
    <xf numFmtId="49" fontId="11" fillId="0" borderId="16" xfId="65" applyNumberFormat="1" applyBorder="1" applyAlignment="1">
      <alignment horizontal="right" wrapText="1"/>
    </xf>
    <xf numFmtId="49" fontId="1" fillId="0" borderId="0" xfId="65" applyNumberFormat="1" applyFont="1" applyBorder="1" applyAlignment="1">
      <alignment horizontal="right" vertical="center" wrapText="1"/>
    </xf>
    <xf numFmtId="49" fontId="1" fillId="0" borderId="16" xfId="65" applyNumberFormat="1" applyFont="1" applyBorder="1" applyAlignment="1">
      <alignment horizontal="left" vertical="center" wrapText="1"/>
    </xf>
    <xf numFmtId="0" fontId="1" fillId="0" borderId="12" xfId="65" applyFont="1" applyBorder="1" applyAlignment="1">
      <alignment horizontal="center" vertical="center" wrapText="1"/>
    </xf>
    <xf numFmtId="181" fontId="1" fillId="0" borderId="26" xfId="65" applyNumberFormat="1" applyFont="1" applyBorder="1" applyAlignment="1">
      <alignment horizontal="center" vertical="center" wrapText="1"/>
    </xf>
    <xf numFmtId="181" fontId="1" fillId="0" borderId="15" xfId="65" applyNumberFormat="1" applyFont="1" applyBorder="1" applyAlignment="1">
      <alignment horizontal="center" vertical="center" wrapText="1"/>
    </xf>
    <xf numFmtId="181" fontId="1" fillId="0" borderId="11" xfId="65" applyNumberFormat="1" applyFont="1" applyBorder="1" applyAlignment="1">
      <alignment horizontal="center" vertical="center" wrapText="1"/>
    </xf>
    <xf numFmtId="0" fontId="1" fillId="0" borderId="11" xfId="65" applyNumberFormat="1" applyFont="1" applyBorder="1" applyAlignment="1">
      <alignment horizontal="left" vertical="center" wrapText="1"/>
    </xf>
    <xf numFmtId="0" fontId="1" fillId="0" borderId="16" xfId="64" applyFont="1" applyBorder="1" applyAlignment="1">
      <alignment horizontal="right" vertical="top"/>
      <protection/>
    </xf>
    <xf numFmtId="0" fontId="1" fillId="0" borderId="11" xfId="64" applyFont="1" applyBorder="1" applyAlignment="1">
      <alignment horizontal="distributed" vertical="center"/>
      <protection/>
    </xf>
    <xf numFmtId="3" fontId="1" fillId="0" borderId="11" xfId="64" applyNumberFormat="1" applyFont="1" applyBorder="1" applyAlignment="1">
      <alignment horizontal="distributed" vertical="center" wrapText="1"/>
      <protection/>
    </xf>
    <xf numFmtId="3" fontId="1" fillId="0" borderId="26" xfId="64" applyNumberFormat="1" applyFont="1" applyBorder="1" applyAlignment="1">
      <alignment horizontal="distributed" vertical="center" wrapText="1"/>
      <protection/>
    </xf>
    <xf numFmtId="0" fontId="1" fillId="0" borderId="15" xfId="64" applyFont="1" applyBorder="1" applyAlignment="1">
      <alignment horizontal="distributed" vertical="center" wrapText="1"/>
      <protection/>
    </xf>
    <xf numFmtId="3" fontId="1" fillId="0" borderId="16" xfId="64" applyNumberFormat="1" applyFont="1" applyBorder="1" applyAlignment="1">
      <alignment horizontal="left" vertical="top" wrapText="1"/>
      <protection/>
    </xf>
    <xf numFmtId="49" fontId="1" fillId="0" borderId="12" xfId="64" applyNumberFormat="1" applyFont="1" applyBorder="1" applyAlignment="1">
      <alignment horizontal="center" vertical="center" wrapText="1"/>
      <protection/>
    </xf>
    <xf numFmtId="49" fontId="1" fillId="0" borderId="27" xfId="64" applyNumberFormat="1" applyFont="1" applyBorder="1" applyAlignment="1">
      <alignment horizontal="center" vertical="center" wrapText="1"/>
      <protection/>
    </xf>
    <xf numFmtId="49" fontId="1" fillId="0" borderId="21" xfId="64" applyNumberFormat="1" applyFont="1" applyBorder="1" applyAlignment="1">
      <alignment horizontal="center" vertical="center" wrapText="1"/>
      <protection/>
    </xf>
    <xf numFmtId="3" fontId="1" fillId="0" borderId="12" xfId="64" applyNumberFormat="1" applyFont="1" applyBorder="1" applyAlignment="1">
      <alignment horizontal="distributed" vertical="center" wrapText="1"/>
      <protection/>
    </xf>
    <xf numFmtId="3" fontId="1" fillId="0" borderId="27" xfId="64" applyNumberFormat="1" applyFont="1" applyBorder="1" applyAlignment="1">
      <alignment horizontal="distributed" vertical="center" wrapText="1"/>
      <protection/>
    </xf>
    <xf numFmtId="0" fontId="1" fillId="0" borderId="21" xfId="64" applyFont="1" applyBorder="1" applyAlignment="1">
      <alignment horizontal="distributed" vertical="center" wrapText="1"/>
      <protection/>
    </xf>
    <xf numFmtId="3" fontId="37" fillId="0" borderId="0" xfId="64" applyNumberFormat="1" applyFont="1" applyBorder="1" applyAlignment="1">
      <alignment horizontal="right" vertical="top" wrapText="1"/>
      <protection/>
    </xf>
    <xf numFmtId="3" fontId="37" fillId="0" borderId="0" xfId="64" applyNumberFormat="1" applyFont="1" applyBorder="1" applyAlignment="1">
      <alignment horizontal="left" vertical="top" wrapText="1"/>
      <protection/>
    </xf>
    <xf numFmtId="3" fontId="1" fillId="0" borderId="16" xfId="64" applyNumberFormat="1" applyFont="1" applyBorder="1" applyAlignment="1">
      <alignment horizontal="right" vertical="top" wrapText="1"/>
      <protection/>
    </xf>
    <xf numFmtId="3" fontId="38" fillId="0" borderId="0" xfId="64" applyNumberFormat="1" applyFont="1" applyBorder="1" applyAlignment="1">
      <alignment horizontal="right" vertical="top" wrapText="1"/>
      <protection/>
    </xf>
    <xf numFmtId="3" fontId="38" fillId="0" borderId="0" xfId="64" applyNumberFormat="1" applyFont="1" applyBorder="1" applyAlignment="1">
      <alignment horizontal="left" vertical="top" wrapText="1"/>
      <protection/>
    </xf>
    <xf numFmtId="49" fontId="29" fillId="0" borderId="10" xfId="36" applyNumberFormat="1" applyFont="1" applyFill="1" applyBorder="1" applyAlignment="1">
      <alignment horizontal="left" textRotation="255" wrapText="1"/>
      <protection/>
    </xf>
    <xf numFmtId="49" fontId="29" fillId="0" borderId="15" xfId="36" applyNumberFormat="1" applyFont="1" applyFill="1" applyBorder="1" applyAlignment="1">
      <alignment horizontal="left" textRotation="255" wrapText="1"/>
      <protection/>
    </xf>
    <xf numFmtId="0" fontId="29" fillId="0" borderId="11" xfId="36" applyNumberFormat="1" applyFont="1" applyFill="1" applyBorder="1" applyAlignment="1">
      <alignment horizontal="center" vertical="distributed" textRotation="255" wrapText="1"/>
      <protection/>
    </xf>
    <xf numFmtId="0" fontId="29" fillId="0" borderId="26" xfId="36" applyNumberFormat="1" applyFont="1" applyFill="1" applyBorder="1" applyAlignment="1">
      <alignment horizontal="center" vertical="distributed" textRotation="255" wrapText="1"/>
      <protection/>
    </xf>
    <xf numFmtId="0" fontId="29" fillId="0" borderId="15" xfId="36" applyNumberFormat="1" applyFont="1" applyFill="1" applyBorder="1" applyAlignment="1">
      <alignment horizontal="center" vertical="distributed" wrapText="1"/>
      <protection/>
    </xf>
    <xf numFmtId="0" fontId="29" fillId="0" borderId="11" xfId="36" applyNumberFormat="1" applyFont="1" applyFill="1" applyBorder="1" applyAlignment="1">
      <alignment horizontal="center" vertical="distributed" wrapText="1"/>
      <protection/>
    </xf>
    <xf numFmtId="0" fontId="29" fillId="0" borderId="15" xfId="36" applyNumberFormat="1" applyFont="1" applyFill="1" applyBorder="1" applyAlignment="1">
      <alignment horizontal="center" vertical="distributed" textRotation="255" wrapText="1"/>
      <protection/>
    </xf>
    <xf numFmtId="0" fontId="37" fillId="0" borderId="0" xfId="36" applyNumberFormat="1" applyFont="1" applyFill="1" applyBorder="1" applyAlignment="1">
      <alignment horizontal="right" vertical="top" wrapText="1"/>
      <protection/>
    </xf>
    <xf numFmtId="0" fontId="61" fillId="0" borderId="0" xfId="36" applyNumberFormat="1" applyFont="1" applyFill="1" applyBorder="1" applyAlignment="1">
      <alignment horizontal="right" vertical="top"/>
      <protection/>
    </xf>
    <xf numFmtId="0" fontId="29" fillId="0" borderId="12" xfId="36" applyNumberFormat="1" applyFont="1" applyFill="1" applyBorder="1" applyAlignment="1">
      <alignment horizontal="center" vertical="distributed" wrapText="1"/>
      <protection/>
    </xf>
    <xf numFmtId="0" fontId="29" fillId="0" borderId="27" xfId="36" applyNumberFormat="1" applyFont="1" applyFill="1" applyBorder="1" applyAlignment="1">
      <alignment horizontal="center" vertical="distributed" wrapText="1"/>
      <protection/>
    </xf>
    <xf numFmtId="0" fontId="29" fillId="0" borderId="21" xfId="36" applyNumberFormat="1" applyFont="1" applyFill="1" applyBorder="1" applyAlignment="1">
      <alignment horizontal="center" vertical="distributed" wrapText="1"/>
      <protection/>
    </xf>
    <xf numFmtId="0" fontId="29" fillId="0" borderId="11" xfId="36" applyNumberFormat="1" applyFont="1" applyFill="1" applyBorder="1" applyAlignment="1">
      <alignment horizontal="center" vertical="center" wrapText="1"/>
      <protection/>
    </xf>
    <xf numFmtId="0" fontId="37" fillId="0" borderId="0" xfId="36" applyNumberFormat="1" applyFont="1" applyFill="1" applyBorder="1" applyAlignment="1">
      <alignment horizontal="left" vertical="top" wrapText="1"/>
      <protection/>
    </xf>
    <xf numFmtId="0" fontId="61" fillId="0" borderId="0" xfId="36" applyNumberFormat="1" applyFont="1" applyFill="1" applyBorder="1" applyAlignment="1">
      <alignment horizontal="left" vertical="top"/>
      <protection/>
    </xf>
    <xf numFmtId="0" fontId="38" fillId="0" borderId="0" xfId="36" applyNumberFormat="1" applyFont="1" applyFill="1" applyBorder="1" applyAlignment="1">
      <alignment horizontal="right" vertical="top" wrapText="1"/>
      <protection/>
    </xf>
    <xf numFmtId="0" fontId="44" fillId="0" borderId="0" xfId="36" applyNumberFormat="1" applyFont="1" applyFill="1" applyBorder="1" applyAlignment="1">
      <alignment horizontal="right" vertical="top"/>
      <protection/>
    </xf>
    <xf numFmtId="0" fontId="38" fillId="0" borderId="0" xfId="36" applyNumberFormat="1" applyFont="1" applyFill="1" applyBorder="1" applyAlignment="1">
      <alignment horizontal="left" vertical="top" wrapText="1"/>
      <protection/>
    </xf>
    <xf numFmtId="0" fontId="44" fillId="0" borderId="0" xfId="36" applyNumberFormat="1" applyFont="1" applyFill="1" applyBorder="1" applyAlignment="1">
      <alignment horizontal="left" vertical="top"/>
      <protection/>
    </xf>
    <xf numFmtId="0" fontId="29" fillId="0" borderId="12" xfId="36" applyNumberFormat="1" applyFont="1" applyFill="1" applyBorder="1" applyAlignment="1">
      <alignment horizontal="left" vertical="distributed" wrapText="1"/>
      <protection/>
    </xf>
    <xf numFmtId="0" fontId="29" fillId="0" borderId="27" xfId="36" applyNumberFormat="1" applyFont="1" applyFill="1" applyBorder="1" applyAlignment="1">
      <alignment horizontal="left" vertical="distributed" wrapText="1"/>
      <protection/>
    </xf>
    <xf numFmtId="0" fontId="29" fillId="0" borderId="21" xfId="36" applyNumberFormat="1" applyFont="1" applyFill="1" applyBorder="1" applyAlignment="1">
      <alignment horizontal="left" vertical="distributed" wrapText="1"/>
      <protection/>
    </xf>
    <xf numFmtId="0" fontId="11" fillId="0" borderId="16" xfId="36" applyNumberFormat="1" applyFont="1" applyFill="1" applyBorder="1" applyAlignment="1">
      <alignment horizontal="right" vertical="center" wrapText="1"/>
      <protection/>
    </xf>
    <xf numFmtId="0" fontId="1" fillId="0" borderId="16" xfId="36" applyNumberFormat="1" applyFont="1" applyFill="1" applyBorder="1" applyAlignment="1">
      <alignment horizontal="right" vertical="center" wrapText="1"/>
      <protection/>
    </xf>
    <xf numFmtId="0" fontId="1" fillId="0" borderId="16" xfId="36" applyNumberFormat="1" applyFont="1" applyFill="1" applyBorder="1" applyAlignment="1">
      <alignment horizontal="left" vertical="center" wrapText="1"/>
      <protection/>
    </xf>
    <xf numFmtId="181" fontId="29" fillId="0" borderId="34" xfId="68" applyNumberFormat="1" applyFont="1" applyBorder="1" applyAlignment="1">
      <alignment horizontal="left" vertical="top" wrapText="1"/>
      <protection/>
    </xf>
    <xf numFmtId="181" fontId="29" fillId="0" borderId="0" xfId="68" applyNumberFormat="1" applyFont="1" applyBorder="1" applyAlignment="1">
      <alignment horizontal="left" vertical="top" wrapText="1"/>
      <protection/>
    </xf>
    <xf numFmtId="0" fontId="29" fillId="0" borderId="26" xfId="68" applyNumberFormat="1" applyFont="1" applyBorder="1" applyAlignment="1">
      <alignment horizontal="center" vertical="center" wrapText="1"/>
      <protection/>
    </xf>
    <xf numFmtId="0" fontId="29" fillId="0" borderId="15" xfId="68" applyNumberFormat="1" applyFont="1" applyBorder="1" applyAlignment="1">
      <alignment horizontal="center" vertical="center"/>
      <protection/>
    </xf>
    <xf numFmtId="0" fontId="29" fillId="0" borderId="15" xfId="68" applyNumberFormat="1" applyFont="1" applyBorder="1" applyAlignment="1">
      <alignment horizontal="center" vertical="center" wrapText="1"/>
      <protection/>
    </xf>
    <xf numFmtId="0" fontId="29" fillId="0" borderId="11" xfId="68" applyNumberFormat="1" applyFont="1" applyBorder="1" applyAlignment="1">
      <alignment horizontal="distributed" vertical="center" wrapText="1"/>
      <protection/>
    </xf>
    <xf numFmtId="0" fontId="29" fillId="0" borderId="11" xfId="68" applyBorder="1" applyAlignment="1">
      <alignment horizontal="distributed" vertical="center" wrapText="1"/>
      <protection/>
    </xf>
    <xf numFmtId="0" fontId="1" fillId="0" borderId="26" xfId="63" applyNumberFormat="1" applyFont="1" applyBorder="1" applyAlignment="1">
      <alignment horizontal="distributed" vertical="center" wrapText="1" indent="1"/>
      <protection/>
    </xf>
    <xf numFmtId="0" fontId="1" fillId="0" borderId="15" xfId="63" applyNumberFormat="1" applyFont="1" applyBorder="1" applyAlignment="1">
      <alignment horizontal="distributed" vertical="center" indent="1"/>
      <protection/>
    </xf>
    <xf numFmtId="0" fontId="1" fillId="0" borderId="12" xfId="63" applyNumberFormat="1" applyFont="1" applyBorder="1" applyAlignment="1">
      <alignment horizontal="center" vertical="center" wrapText="1"/>
      <protection/>
    </xf>
    <xf numFmtId="0" fontId="1" fillId="0" borderId="27" xfId="63" applyNumberFormat="1" applyFont="1" applyBorder="1" applyAlignment="1">
      <alignment horizontal="center" vertical="center" wrapText="1"/>
      <protection/>
    </xf>
    <xf numFmtId="0" fontId="37" fillId="0" borderId="0" xfId="52" applyFont="1" applyAlignment="1">
      <alignment horizontal="center" vertical="center"/>
      <protection/>
    </xf>
    <xf numFmtId="0" fontId="2" fillId="0" borderId="0" xfId="52" applyFont="1" applyBorder="1" applyAlignment="1">
      <alignment horizontal="center" vertical="center"/>
      <protection/>
    </xf>
    <xf numFmtId="0" fontId="11" fillId="0" borderId="16" xfId="52" applyFont="1" applyBorder="1" applyAlignment="1">
      <alignment horizontal="center" vertical="center"/>
      <protection/>
    </xf>
    <xf numFmtId="0" fontId="39" fillId="0" borderId="16" xfId="52" applyBorder="1" applyAlignment="1">
      <alignment horizontal="center" vertical="center"/>
      <protection/>
    </xf>
    <xf numFmtId="0" fontId="1" fillId="0" borderId="12" xfId="52" applyFont="1" applyBorder="1" applyAlignment="1">
      <alignment horizontal="center" vertical="center" wrapText="1"/>
      <protection/>
    </xf>
    <xf numFmtId="0" fontId="1" fillId="0" borderId="21" xfId="52" applyFont="1" applyBorder="1" applyAlignment="1">
      <alignment horizontal="center" vertical="center" wrapText="1"/>
      <protection/>
    </xf>
    <xf numFmtId="0" fontId="1" fillId="0" borderId="26" xfId="52" applyFont="1" applyBorder="1" applyAlignment="1">
      <alignment horizontal="center" vertical="center" wrapText="1"/>
      <protection/>
    </xf>
    <xf numFmtId="0" fontId="1" fillId="0" borderId="10" xfId="52" applyFont="1" applyBorder="1" applyAlignment="1">
      <alignment horizontal="center" vertical="center" wrapText="1"/>
      <protection/>
    </xf>
    <xf numFmtId="0" fontId="1" fillId="0" borderId="15" xfId="52" applyFont="1" applyBorder="1" applyAlignment="1">
      <alignment horizontal="center" vertical="center" wrapText="1"/>
      <protection/>
    </xf>
    <xf numFmtId="0" fontId="1" fillId="0" borderId="12" xfId="52" applyFont="1" applyBorder="1" applyAlignment="1">
      <alignment horizontal="center" vertical="center"/>
      <protection/>
    </xf>
    <xf numFmtId="0" fontId="1" fillId="0" borderId="21" xfId="52" applyFont="1" applyBorder="1" applyAlignment="1">
      <alignment horizontal="center" vertical="center"/>
      <protection/>
    </xf>
    <xf numFmtId="0" fontId="1" fillId="0" borderId="27" xfId="52" applyFont="1" applyBorder="1" applyAlignment="1">
      <alignment horizontal="center" vertical="center" wrapText="1"/>
      <protection/>
    </xf>
    <xf numFmtId="0" fontId="1" fillId="0" borderId="55" xfId="71" applyFont="1" applyBorder="1" applyAlignment="1">
      <alignment horizontal="distributed" vertical="center" wrapText="1"/>
      <protection/>
    </xf>
    <xf numFmtId="0" fontId="1" fillId="0" borderId="56" xfId="71" applyFont="1" applyBorder="1" applyAlignment="1">
      <alignment horizontal="distributed" vertical="center" wrapText="1"/>
      <protection/>
    </xf>
    <xf numFmtId="0" fontId="1" fillId="0" borderId="57" xfId="71" applyFont="1" applyBorder="1" applyAlignment="1">
      <alignment horizontal="distributed" vertical="center" wrapText="1"/>
      <protection/>
    </xf>
    <xf numFmtId="0" fontId="1" fillId="0" borderId="45" xfId="71" applyFont="1" applyBorder="1" applyAlignment="1">
      <alignment horizontal="distributed" vertical="center" wrapText="1"/>
      <protection/>
    </xf>
    <xf numFmtId="0" fontId="2" fillId="0" borderId="0" xfId="71" applyFont="1" applyAlignment="1">
      <alignment horizontal="center" vertical="center" wrapText="1"/>
      <protection/>
    </xf>
    <xf numFmtId="0" fontId="38" fillId="0" borderId="0" xfId="71" applyFont="1" applyAlignment="1">
      <alignment horizontal="center" vertical="center"/>
      <protection/>
    </xf>
    <xf numFmtId="0" fontId="2" fillId="0" borderId="0" xfId="71" applyFont="1" applyBorder="1" applyAlignment="1">
      <alignment horizontal="center" vertical="center"/>
      <protection/>
    </xf>
    <xf numFmtId="0" fontId="52" fillId="0" borderId="33" xfId="74" applyNumberFormat="1" applyFont="1" applyBorder="1" applyAlignment="1">
      <alignment horizontal="left" vertical="center"/>
      <protection/>
    </xf>
    <xf numFmtId="0" fontId="52" fillId="0" borderId="34" xfId="74" applyNumberFormat="1" applyFont="1" applyBorder="1" applyAlignment="1">
      <alignment horizontal="left" vertical="center"/>
      <protection/>
    </xf>
    <xf numFmtId="3" fontId="31" fillId="0" borderId="55" xfId="74" applyNumberFormat="1" applyFont="1" applyBorder="1" applyAlignment="1">
      <alignment horizontal="center" vertical="center"/>
      <protection/>
    </xf>
    <xf numFmtId="3" fontId="31" fillId="0" borderId="58" xfId="74" applyNumberFormat="1" applyFont="1" applyBorder="1" applyAlignment="1">
      <alignment horizontal="center" vertical="center"/>
      <protection/>
    </xf>
    <xf numFmtId="3" fontId="31" fillId="0" borderId="32" xfId="74" applyNumberFormat="1" applyFont="1" applyBorder="1" applyAlignment="1">
      <alignment horizontal="center" vertical="center"/>
      <protection/>
    </xf>
    <xf numFmtId="3" fontId="31" fillId="0" borderId="0" xfId="74" applyNumberFormat="1" applyFont="1" applyBorder="1" applyAlignment="1">
      <alignment horizontal="center" vertical="center"/>
      <protection/>
    </xf>
    <xf numFmtId="3" fontId="31" fillId="0" borderId="56" xfId="74" applyNumberFormat="1" applyFont="1" applyBorder="1" applyAlignment="1">
      <alignment horizontal="center" vertical="center"/>
      <protection/>
    </xf>
    <xf numFmtId="0" fontId="52" fillId="0" borderId="30" xfId="74" applyNumberFormat="1" applyFont="1" applyBorder="1" applyAlignment="1">
      <alignment horizontal="left" vertical="center"/>
      <protection/>
    </xf>
    <xf numFmtId="0" fontId="52" fillId="0" borderId="31" xfId="74" applyNumberFormat="1" applyFont="1" applyBorder="1" applyAlignment="1">
      <alignment horizontal="left" vertical="center"/>
      <protection/>
    </xf>
    <xf numFmtId="0" fontId="37" fillId="0" borderId="0" xfId="74" applyFont="1" applyAlignment="1">
      <alignment horizontal="center" vertical="center"/>
      <protection/>
    </xf>
    <xf numFmtId="0" fontId="1" fillId="0" borderId="0" xfId="74" applyFont="1" applyAlignment="1">
      <alignment horizontal="left" vertical="center"/>
      <protection/>
    </xf>
    <xf numFmtId="0" fontId="1" fillId="0" borderId="37" xfId="74" applyFont="1" applyBorder="1" applyAlignment="1">
      <alignment horizontal="right" vertical="center"/>
      <protection/>
    </xf>
    <xf numFmtId="3" fontId="31" fillId="0" borderId="36" xfId="74" applyNumberFormat="1" applyFont="1" applyBorder="1" applyAlignment="1">
      <alignment horizontal="center" vertical="center"/>
      <protection/>
    </xf>
    <xf numFmtId="3" fontId="31" fillId="0" borderId="37" xfId="74" applyNumberFormat="1" applyFont="1" applyBorder="1" applyAlignment="1">
      <alignment horizontal="center" vertical="center"/>
      <protection/>
    </xf>
    <xf numFmtId="3" fontId="31" fillId="0" borderId="31" xfId="74" applyNumberFormat="1" applyFont="1" applyBorder="1">
      <alignment vertical="center"/>
      <protection/>
    </xf>
    <xf numFmtId="0" fontId="56" fillId="0" borderId="0" xfId="74" applyNumberFormat="1" applyFont="1" applyAlignment="1">
      <alignment wrapText="1"/>
      <protection/>
    </xf>
    <xf numFmtId="0" fontId="56" fillId="0" borderId="0" xfId="74" applyNumberFormat="1" applyFont="1" applyAlignment="1">
      <alignment horizontal="left" wrapText="1"/>
      <protection/>
    </xf>
    <xf numFmtId="0" fontId="55" fillId="0" borderId="0" xfId="74" applyNumberFormat="1" applyFont="1" applyAlignment="1">
      <alignment wrapText="1"/>
      <protection/>
    </xf>
    <xf numFmtId="0" fontId="1" fillId="0" borderId="26" xfId="51" applyNumberFormat="1" applyFont="1" applyBorder="1" applyAlignment="1">
      <alignment horizontal="distributed" vertical="center" wrapText="1" indent="1"/>
      <protection/>
    </xf>
    <xf numFmtId="0" fontId="1" fillId="0" borderId="15" xfId="51" applyNumberFormat="1" applyFont="1" applyBorder="1" applyAlignment="1">
      <alignment horizontal="distributed" vertical="center" wrapText="1" indent="1"/>
      <protection/>
    </xf>
    <xf numFmtId="0" fontId="1" fillId="0" borderId="11" xfId="51" applyNumberFormat="1" applyFont="1" applyBorder="1" applyAlignment="1">
      <alignment horizontal="distributed" vertical="center" wrapText="1"/>
      <protection/>
    </xf>
    <xf numFmtId="0" fontId="1" fillId="0" borderId="12" xfId="51" applyNumberFormat="1" applyFont="1" applyBorder="1" applyAlignment="1">
      <alignment horizontal="distributed" vertical="center" wrapText="1"/>
      <protection/>
    </xf>
    <xf numFmtId="0" fontId="1" fillId="0" borderId="27" xfId="51" applyFont="1" applyBorder="1" applyAlignment="1">
      <alignment horizontal="distributed" vertical="center" wrapText="1"/>
      <protection/>
    </xf>
    <xf numFmtId="0" fontId="1" fillId="0" borderId="21" xfId="51" applyFont="1" applyBorder="1" applyAlignment="1">
      <alignment horizontal="distributed" vertical="center" wrapText="1"/>
      <protection/>
    </xf>
    <xf numFmtId="0" fontId="1" fillId="0" borderId="26" xfId="51" applyNumberFormat="1" applyFont="1" applyBorder="1" applyAlignment="1">
      <alignment horizontal="center" vertical="center" wrapText="1"/>
      <protection/>
    </xf>
    <xf numFmtId="0" fontId="1" fillId="0" borderId="15" xfId="51" applyNumberFormat="1" applyFont="1" applyBorder="1" applyAlignment="1">
      <alignment horizontal="center" vertical="center" wrapText="1"/>
      <protection/>
    </xf>
    <xf numFmtId="0" fontId="1" fillId="0" borderId="26" xfId="50" applyNumberFormat="1" applyFont="1" applyBorder="1" applyAlignment="1">
      <alignment horizontal="center" vertical="center" wrapText="1"/>
      <protection/>
    </xf>
    <xf numFmtId="0" fontId="1" fillId="0" borderId="15" xfId="50" applyNumberFormat="1" applyFont="1" applyBorder="1" applyAlignment="1">
      <alignment horizontal="center" vertical="center"/>
      <protection/>
    </xf>
    <xf numFmtId="0" fontId="1" fillId="0" borderId="15" xfId="50" applyNumberFormat="1" applyFont="1" applyBorder="1" applyAlignment="1">
      <alignment horizontal="center" vertical="center" wrapText="1"/>
      <protection/>
    </xf>
    <xf numFmtId="0" fontId="1" fillId="0" borderId="11" xfId="50" applyNumberFormat="1" applyFont="1" applyBorder="1" applyAlignment="1">
      <alignment horizontal="distributed" vertical="center" wrapText="1"/>
      <protection/>
    </xf>
    <xf numFmtId="0" fontId="1" fillId="0" borderId="12" xfId="50" applyNumberFormat="1" applyFont="1" applyBorder="1" applyAlignment="1">
      <alignment horizontal="distributed" vertical="center" wrapText="1"/>
      <protection/>
    </xf>
    <xf numFmtId="0" fontId="1" fillId="0" borderId="27" xfId="50" applyFont="1" applyBorder="1" applyAlignment="1">
      <alignment horizontal="distributed" vertical="center" wrapText="1"/>
      <protection/>
    </xf>
    <xf numFmtId="0" fontId="1" fillId="0" borderId="21" xfId="50" applyFont="1" applyBorder="1" applyAlignment="1">
      <alignment horizontal="distributed" vertical="center" wrapText="1"/>
      <protection/>
    </xf>
    <xf numFmtId="0" fontId="37" fillId="0" borderId="0" xfId="73" applyFont="1" applyFill="1" applyAlignment="1">
      <alignment horizontal="right" vertical="center"/>
      <protection/>
    </xf>
    <xf numFmtId="0" fontId="1" fillId="0" borderId="0" xfId="73" applyFont="1" applyFill="1" applyAlignment="1">
      <alignment horizontal="right" vertical="center"/>
      <protection/>
    </xf>
    <xf numFmtId="0" fontId="1" fillId="0" borderId="0" xfId="73" applyFont="1" applyFill="1" applyAlignment="1">
      <alignment horizontal="left" vertical="center"/>
      <protection/>
    </xf>
    <xf numFmtId="0" fontId="31" fillId="0" borderId="32" xfId="73" applyFont="1" applyFill="1" applyBorder="1" applyAlignment="1">
      <alignment horizontal="left" vertical="center"/>
      <protection/>
    </xf>
    <xf numFmtId="0" fontId="31" fillId="0" borderId="17" xfId="73" applyFont="1" applyFill="1" applyBorder="1" applyAlignment="1">
      <alignment horizontal="left" vertical="center"/>
      <protection/>
    </xf>
    <xf numFmtId="0" fontId="1" fillId="0" borderId="31" xfId="73" applyFont="1" applyFill="1" applyBorder="1" applyAlignment="1">
      <alignment horizontal="left" vertical="center" wrapText="1"/>
      <protection/>
    </xf>
    <xf numFmtId="0" fontId="31" fillId="0" borderId="59" xfId="73" applyFont="1" applyFill="1" applyBorder="1" applyAlignment="1">
      <alignment horizontal="center" vertical="center" textRotation="255"/>
      <protection/>
    </xf>
    <xf numFmtId="0" fontId="31" fillId="0" borderId="50" xfId="73" applyFont="1" applyFill="1" applyBorder="1" applyAlignment="1">
      <alignment horizontal="center" vertical="center" textRotation="255"/>
      <protection/>
    </xf>
    <xf numFmtId="0" fontId="31" fillId="0" borderId="60" xfId="73" applyFont="1" applyFill="1" applyBorder="1" applyAlignment="1">
      <alignment horizontal="center" vertical="center" textRotation="255"/>
      <protection/>
    </xf>
    <xf numFmtId="0" fontId="31" fillId="0" borderId="61" xfId="73" applyFont="1" applyFill="1" applyBorder="1" applyAlignment="1">
      <alignment horizontal="center" vertical="center"/>
      <protection/>
    </xf>
    <xf numFmtId="0" fontId="31" fillId="0" borderId="15" xfId="73" applyFont="1" applyFill="1" applyBorder="1" applyAlignment="1">
      <alignment horizontal="center" vertical="center"/>
      <protection/>
    </xf>
    <xf numFmtId="0" fontId="31" fillId="0" borderId="62" xfId="73" applyFont="1" applyFill="1" applyBorder="1" applyAlignment="1">
      <alignment horizontal="center" vertical="center"/>
      <protection/>
    </xf>
    <xf numFmtId="0" fontId="31" fillId="0" borderId="31" xfId="73" applyFont="1" applyFill="1" applyBorder="1" applyAlignment="1">
      <alignment horizontal="center" vertical="center"/>
      <protection/>
    </xf>
    <xf numFmtId="0" fontId="31" fillId="0" borderId="63" xfId="73" applyFont="1" applyFill="1" applyBorder="1" applyAlignment="1">
      <alignment horizontal="center" vertical="center"/>
      <protection/>
    </xf>
    <xf numFmtId="0" fontId="31" fillId="0" borderId="14" xfId="73" applyFont="1" applyFill="1" applyBorder="1" applyAlignment="1">
      <alignment horizontal="center" vertical="center"/>
      <protection/>
    </xf>
    <xf numFmtId="0" fontId="31" fillId="0" borderId="16" xfId="73" applyFont="1" applyFill="1" applyBorder="1" applyAlignment="1">
      <alignment horizontal="center" vertical="center"/>
      <protection/>
    </xf>
    <xf numFmtId="0" fontId="31" fillId="0" borderId="18" xfId="73" applyFont="1" applyFill="1" applyBorder="1" applyAlignment="1">
      <alignment horizontal="center" vertical="center"/>
      <protection/>
    </xf>
    <xf numFmtId="0" fontId="31" fillId="0" borderId="39" xfId="73" applyFont="1" applyFill="1" applyBorder="1" applyAlignment="1">
      <alignment horizontal="center" vertical="center"/>
      <protection/>
    </xf>
    <xf numFmtId="0" fontId="31" fillId="0" borderId="40" xfId="73" applyFont="1" applyFill="1" applyBorder="1" applyAlignment="1">
      <alignment horizontal="center" vertical="center"/>
      <protection/>
    </xf>
    <xf numFmtId="0" fontId="31" fillId="0" borderId="33" xfId="73" applyFont="1" applyFill="1" applyBorder="1" applyAlignment="1">
      <alignment horizontal="left" vertical="center"/>
      <protection/>
    </xf>
    <xf numFmtId="0" fontId="31" fillId="0" borderId="29" xfId="73" applyFont="1" applyFill="1" applyBorder="1" applyAlignment="1">
      <alignment horizontal="left" vertical="center"/>
      <protection/>
    </xf>
    <xf numFmtId="0" fontId="31" fillId="0" borderId="36" xfId="73" applyFont="1" applyFill="1" applyBorder="1" applyAlignment="1">
      <alignment horizontal="left" vertical="center"/>
      <protection/>
    </xf>
    <xf numFmtId="0" fontId="31" fillId="0" borderId="64" xfId="73" applyFont="1" applyFill="1" applyBorder="1" applyAlignment="1">
      <alignment horizontal="left" vertical="center"/>
      <protection/>
    </xf>
    <xf numFmtId="0" fontId="31" fillId="0" borderId="65" xfId="73" applyFont="1" applyFill="1" applyBorder="1" applyAlignment="1">
      <alignment horizontal="center" vertical="center"/>
      <protection/>
    </xf>
    <xf numFmtId="0" fontId="31" fillId="0" borderId="49" xfId="73" applyFont="1" applyFill="1" applyBorder="1" applyAlignment="1">
      <alignment horizontal="center" vertical="center"/>
      <protection/>
    </xf>
    <xf numFmtId="0" fontId="31" fillId="0" borderId="66" xfId="73" applyFont="1" applyFill="1" applyBorder="1" applyAlignment="1">
      <alignment horizontal="center" vertical="center"/>
      <protection/>
    </xf>
    <xf numFmtId="0" fontId="31" fillId="0" borderId="30" xfId="73" applyFont="1" applyFill="1" applyBorder="1" applyAlignment="1">
      <alignment horizontal="center" vertical="center"/>
      <protection/>
    </xf>
    <xf numFmtId="0" fontId="31" fillId="0" borderId="43" xfId="73" applyFont="1" applyFill="1" applyBorder="1" applyAlignment="1">
      <alignment horizontal="center" vertical="center"/>
      <protection/>
    </xf>
    <xf numFmtId="0" fontId="31" fillId="0" borderId="62" xfId="73" applyFont="1" applyFill="1" applyBorder="1" applyAlignment="1">
      <alignment horizontal="center" vertical="center" wrapText="1"/>
      <protection/>
    </xf>
    <xf numFmtId="0" fontId="31" fillId="0" borderId="63" xfId="73" applyFont="1" applyFill="1" applyBorder="1" applyAlignment="1">
      <alignment horizontal="center" vertical="center" wrapText="1"/>
      <protection/>
    </xf>
    <xf numFmtId="0" fontId="31" fillId="0" borderId="14" xfId="73" applyFont="1" applyFill="1" applyBorder="1" applyAlignment="1">
      <alignment horizontal="center" vertical="center" wrapText="1"/>
      <protection/>
    </xf>
    <xf numFmtId="0" fontId="31" fillId="0" borderId="18" xfId="73" applyFont="1" applyFill="1" applyBorder="1" applyAlignment="1">
      <alignment horizontal="center" vertical="center" wrapText="1"/>
      <protection/>
    </xf>
    <xf numFmtId="0" fontId="37" fillId="0" borderId="0" xfId="73" applyFont="1" applyFill="1" applyAlignment="1">
      <alignment horizontal="left" vertical="center"/>
      <protection/>
    </xf>
  </cellXfs>
  <cellStyles count="9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一般 4" xfId="34"/>
    <cellStyle name="一般 4_丙-6、現金出納表" xfId="35"/>
    <cellStyle name="一般_05de6cc2a2fed968_-7f4aff71_170bfcecb37_-7dd2" xfId="36"/>
    <cellStyle name="一般_108總決算各表" xfId="37"/>
    <cellStyle name="一般_156b77bd3d4f4e8b_5ad196a4_1703246748a_-7148" xfId="38"/>
    <cellStyle name="一般_156b77bd3d4f4e8b_5ad196a4_1703246748a_-7149" xfId="39"/>
    <cellStyle name="一般_156b77bd3d4f4e8b_5ad196a4_1703246748a_-714a" xfId="40"/>
    <cellStyle name="一般_156b77bd3d4f4e8b_5ad196a4_1703246748a_-714b" xfId="41"/>
    <cellStyle name="一般_156b77bd3d4f4e8b_5ad196a4_1703246748a_-714c" xfId="42"/>
    <cellStyle name="一般_156b77bd3d4f4e8b_5ad196a4_1703246748a_-714d" xfId="43"/>
    <cellStyle name="一般_156b77bd3d4f4e8b_5ad196a4_1703246748a_-7284" xfId="44"/>
    <cellStyle name="一般_156b77bd3d4f4e8b_5ad196a4_1703246748a_-7321" xfId="45"/>
    <cellStyle name="一般_156b77bd3d4f4e8b_5ad196a4_1703246748a_-7a97" xfId="46"/>
    <cellStyle name="一般_156b77bd3d4f4e8b_5ad196a4_1703246748a_-7a9c" xfId="47"/>
    <cellStyle name="一般_1a7db750b5abae8f_-527a1221_1702da1b997_-7ed6" xfId="48"/>
    <cellStyle name="一般_1c631cab143fe2de_-626ddf70_1702e8f2457_-7feb" xfId="49"/>
    <cellStyle name="一般_68fedac0945efd6f_-50038636_170bc5b2733_-7687" xfId="50"/>
    <cellStyle name="一般_68fedac0945efd6f_-50038636_170bc5b2733_-77ed" xfId="51"/>
    <cellStyle name="一般_9-7對各部門捐助財團法人之效益評估表" xfId="52"/>
    <cellStyle name="一般_c46b801e9931bffd_19c01f1c_17043e02bd5_-7a5c" xfId="53"/>
    <cellStyle name="一般_c46b801e9931bffd_19c01f1c_17043e02bd5_-7a86" xfId="54"/>
    <cellStyle name="一般_c46b801e9931bffd_19c01f1c_17043e02bd5_-7a91" xfId="55"/>
    <cellStyle name="一般_c46b801e9931bffd_19c01f1c_17043e02bd5_-7af1" xfId="56"/>
    <cellStyle name="一般_c5e9225168636eaf_-442652fd_1705064bb4e_-6a3f" xfId="57"/>
    <cellStyle name="一般_c5e9225168636eaf_-442652fd_1705064bb4e_-6a41" xfId="58"/>
    <cellStyle name="一般_c5e9225168636eaf_-442652fd_1705064bb4e_-6a43" xfId="59"/>
    <cellStyle name="一般_c5e9225168636eaf_-442652fd_1705064bb4e_-713d" xfId="60"/>
    <cellStyle name="一般_c5e9225168636eaf_-442652fd_1705064bb4e_-7143" xfId="61"/>
    <cellStyle name="一般_c5e9225168636eaf_-442652fd_1705064bb4e_-7299" xfId="62"/>
    <cellStyle name="一般_fb0a98c831f8382e_4d887baf_1707446179c_-6f3b" xfId="63"/>
    <cellStyle name="一般_fb0a98c831f8382e_4d887baf_1707446179c_-6f40" xfId="64"/>
    <cellStyle name="一般_fb0a98c831f8382e_4d887baf_1707446179c_-6f41" xfId="65"/>
    <cellStyle name="一般_fb0a98c831f8382e_4d887baf_1707446179c_-6f45" xfId="66"/>
    <cellStyle name="一般_fb0a98c831f8382e_4d887baf_1707446179c_-6f50" xfId="67"/>
    <cellStyle name="一般_fb0a98c831f8382e_4d887baf_1707446179c_-7761" xfId="68"/>
    <cellStyle name="一般_fb0a98c831f8382e_4d887baf_1707446179c_-7766" xfId="69"/>
    <cellStyle name="一般_Sheet1" xfId="70"/>
    <cellStyle name="一般_Sheet1_1" xfId="71"/>
    <cellStyle name="一般_Sheet1_fb0a98c831f8382e_4d887baf_1707446179c_-6f50" xfId="72"/>
    <cellStyle name="一般_Sheet2" xfId="73"/>
    <cellStyle name="一般_四-10 p.116公共債務表列印(決算)" xfId="74"/>
    <cellStyle name="Comma" xfId="75"/>
    <cellStyle name="千分位 4" xfId="76"/>
    <cellStyle name="Comma [0]" xfId="77"/>
    <cellStyle name="Followed Hyperlink" xfId="78"/>
    <cellStyle name="中等" xfId="79"/>
    <cellStyle name="合計" xfId="80"/>
    <cellStyle name="好" xfId="81"/>
    <cellStyle name="Percent" xfId="82"/>
    <cellStyle name="計算方式" xfId="83"/>
    <cellStyle name="Currency" xfId="84"/>
    <cellStyle name="Currency [0]" xfId="85"/>
    <cellStyle name="連結的儲存格" xfId="86"/>
    <cellStyle name="備註" xfId="87"/>
    <cellStyle name="Hyperlink" xfId="88"/>
    <cellStyle name="說明文字" xfId="89"/>
    <cellStyle name="輔色1" xfId="90"/>
    <cellStyle name="輔色2" xfId="91"/>
    <cellStyle name="輔色3" xfId="92"/>
    <cellStyle name="輔色4" xfId="93"/>
    <cellStyle name="輔色5" xfId="94"/>
    <cellStyle name="輔色6" xfId="95"/>
    <cellStyle name="標題" xfId="96"/>
    <cellStyle name="標題 1" xfId="97"/>
    <cellStyle name="標題 2" xfId="98"/>
    <cellStyle name="標題 3" xfId="99"/>
    <cellStyle name="標題 4" xfId="100"/>
    <cellStyle name="輸入" xfId="101"/>
    <cellStyle name="輸出" xfId="102"/>
    <cellStyle name="檢查儲存格" xfId="103"/>
    <cellStyle name="壞" xfId="104"/>
    <cellStyle name="警告文字"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9525</xdr:colOff>
      <xdr:row>3</xdr:row>
      <xdr:rowOff>0</xdr:rowOff>
    </xdr:to>
    <xdr:sp>
      <xdr:nvSpPr>
        <xdr:cNvPr id="1" name="Line 3"/>
        <xdr:cNvSpPr>
          <a:spLocks/>
        </xdr:cNvSpPr>
      </xdr:nvSpPr>
      <xdr:spPr>
        <a:xfrm>
          <a:off x="0" y="91440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0</xdr:col>
      <xdr:colOff>9525</xdr:colOff>
      <xdr:row>3</xdr:row>
      <xdr:rowOff>9525</xdr:rowOff>
    </xdr:from>
    <xdr:to>
      <xdr:col>1</xdr:col>
      <xdr:colOff>0</xdr:colOff>
      <xdr:row>5</xdr:row>
      <xdr:rowOff>1514475</xdr:rowOff>
    </xdr:to>
    <xdr:sp>
      <xdr:nvSpPr>
        <xdr:cNvPr id="2" name="Line 5"/>
        <xdr:cNvSpPr>
          <a:spLocks/>
        </xdr:cNvSpPr>
      </xdr:nvSpPr>
      <xdr:spPr>
        <a:xfrm>
          <a:off x="9525" y="923925"/>
          <a:ext cx="142875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標楷體"/>
              <a:ea typeface="標楷體"/>
              <a:cs typeface="標楷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
  <sheetViews>
    <sheetView zoomScalePageLayoutView="0" workbookViewId="0" topLeftCell="A7">
      <selection activeCell="H14" sqref="H14"/>
    </sheetView>
  </sheetViews>
  <sheetFormatPr defaultColWidth="9.33203125" defaultRowHeight="11.25"/>
  <cols>
    <col min="1" max="3" width="14.83203125" style="5" customWidth="1"/>
    <col min="4" max="4" width="15.83203125" style="5" customWidth="1"/>
    <col min="5" max="7" width="14.83203125" style="5" customWidth="1"/>
    <col min="8" max="16384" width="9.33203125" style="5" customWidth="1"/>
  </cols>
  <sheetData>
    <row r="1" spans="2:4" ht="33">
      <c r="B1" s="6"/>
      <c r="C1" s="3"/>
      <c r="D1" s="4"/>
    </row>
    <row r="2" spans="1:7" s="2" customFormat="1" ht="39">
      <c r="A2" s="10"/>
      <c r="B2" s="900" t="s">
        <v>459</v>
      </c>
      <c r="C2" s="901"/>
      <c r="D2" s="901"/>
      <c r="E2" s="901"/>
      <c r="F2" s="901"/>
      <c r="G2" s="10"/>
    </row>
    <row r="3" spans="1:7" ht="39.75" customHeight="1">
      <c r="A3" s="10"/>
      <c r="B3" s="11"/>
      <c r="C3" s="10"/>
      <c r="D3" s="10"/>
      <c r="E3" s="10"/>
      <c r="F3" s="10"/>
      <c r="G3" s="10"/>
    </row>
    <row r="4" spans="1:7" s="2" customFormat="1" ht="29.25" customHeight="1">
      <c r="A4" s="898" t="s">
        <v>460</v>
      </c>
      <c r="B4" s="898"/>
      <c r="C4" s="898"/>
      <c r="D4" s="898"/>
      <c r="E4" s="898"/>
      <c r="F4" s="898"/>
      <c r="G4" s="898"/>
    </row>
    <row r="5" spans="1:7" s="2" customFormat="1" ht="19.5" customHeight="1">
      <c r="A5" s="1"/>
      <c r="B5" s="1"/>
      <c r="C5" s="1"/>
      <c r="D5" s="1"/>
      <c r="E5" s="1"/>
      <c r="F5" s="1"/>
      <c r="G5" s="1"/>
    </row>
    <row r="6" spans="1:7" s="2" customFormat="1" ht="19.5" customHeight="1">
      <c r="A6" s="1"/>
      <c r="B6" s="1"/>
      <c r="C6" s="1"/>
      <c r="D6" s="1"/>
      <c r="E6" s="1"/>
      <c r="F6" s="1"/>
      <c r="G6" s="1"/>
    </row>
    <row r="7" spans="1:7" s="2" customFormat="1" ht="19.5" customHeight="1">
      <c r="A7" s="1"/>
      <c r="B7" s="1"/>
      <c r="C7" s="1"/>
      <c r="D7" s="1"/>
      <c r="E7" s="1"/>
      <c r="F7" s="1"/>
      <c r="G7" s="1"/>
    </row>
    <row r="8" spans="1:7" s="2" customFormat="1" ht="19.5" customHeight="1">
      <c r="A8" s="1"/>
      <c r="B8" s="1"/>
      <c r="C8" s="1"/>
      <c r="D8" s="1"/>
      <c r="E8" s="1"/>
      <c r="F8" s="1"/>
      <c r="G8" s="1"/>
    </row>
    <row r="9" spans="1:7" s="2" customFormat="1" ht="19.5" customHeight="1">
      <c r="A9" s="1"/>
      <c r="B9" s="1"/>
      <c r="C9" s="1"/>
      <c r="D9" s="1"/>
      <c r="E9" s="1"/>
      <c r="F9" s="1"/>
      <c r="G9" s="1"/>
    </row>
    <row r="10" spans="1:7" s="2" customFormat="1" ht="19.5" customHeight="1">
      <c r="A10" s="1"/>
      <c r="B10" s="1"/>
      <c r="C10" s="1"/>
      <c r="D10" s="1"/>
      <c r="E10" s="1"/>
      <c r="F10" s="1"/>
      <c r="G10" s="1"/>
    </row>
    <row r="11" spans="1:7" s="2" customFormat="1" ht="19.5" customHeight="1">
      <c r="A11" s="1"/>
      <c r="B11" s="1"/>
      <c r="C11" s="1"/>
      <c r="D11" s="1"/>
      <c r="E11" s="1"/>
      <c r="F11" s="1"/>
      <c r="G11" s="1"/>
    </row>
    <row r="12" spans="1:7" ht="49.5">
      <c r="A12" s="899" t="s">
        <v>13</v>
      </c>
      <c r="B12" s="899"/>
      <c r="C12" s="899"/>
      <c r="D12" s="899"/>
      <c r="E12" s="899"/>
      <c r="F12" s="899"/>
      <c r="G12" s="899"/>
    </row>
    <row r="13" spans="1:7" s="2" customFormat="1" ht="19.5" customHeight="1">
      <c r="A13" s="1"/>
      <c r="B13" s="1"/>
      <c r="C13" s="1"/>
      <c r="D13" s="1"/>
      <c r="E13" s="1"/>
      <c r="F13" s="1"/>
      <c r="G13" s="1"/>
    </row>
    <row r="14" spans="1:7" s="2" customFormat="1" ht="94.5" customHeight="1">
      <c r="A14" s="1"/>
      <c r="B14" s="1"/>
      <c r="C14" s="1"/>
      <c r="D14" s="1"/>
      <c r="E14" s="1"/>
      <c r="F14" s="1"/>
      <c r="G14" s="1"/>
    </row>
    <row r="15" spans="1:7" s="2" customFormat="1" ht="87.75" customHeight="1">
      <c r="A15" s="1"/>
      <c r="B15" s="1"/>
      <c r="C15" s="1"/>
      <c r="D15" s="1"/>
      <c r="E15" s="1"/>
      <c r="F15" s="1"/>
      <c r="G15" s="1"/>
    </row>
    <row r="16" spans="1:7" s="2" customFormat="1" ht="91.5" customHeight="1">
      <c r="A16" s="1"/>
      <c r="B16" s="1"/>
      <c r="C16" s="1"/>
      <c r="D16" s="1"/>
      <c r="E16" s="1"/>
      <c r="F16" s="1"/>
      <c r="G16" s="1"/>
    </row>
    <row r="17" spans="1:7" ht="49.5" customHeight="1">
      <c r="A17" s="902" t="s">
        <v>461</v>
      </c>
      <c r="B17" s="902"/>
      <c r="C17" s="902"/>
      <c r="D17" s="902"/>
      <c r="E17" s="902"/>
      <c r="F17" s="902"/>
      <c r="G17" s="902"/>
    </row>
    <row r="18" spans="2:6" ht="49.5" customHeight="1">
      <c r="B18" s="9"/>
      <c r="C18" s="9"/>
      <c r="D18" s="8"/>
      <c r="E18" s="8"/>
      <c r="F18" s="7"/>
    </row>
  </sheetData>
  <sheetProtection/>
  <mergeCells count="4">
    <mergeCell ref="A4:G4"/>
    <mergeCell ref="A12:G12"/>
    <mergeCell ref="B2:F2"/>
    <mergeCell ref="A17:G17"/>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38"/>
  <sheetViews>
    <sheetView zoomScalePageLayoutView="0" workbookViewId="0" topLeftCell="A22">
      <selection activeCell="A1" sqref="A1:A2"/>
    </sheetView>
  </sheetViews>
  <sheetFormatPr defaultColWidth="9.33203125" defaultRowHeight="21.75" customHeight="1"/>
  <cols>
    <col min="1" max="1" width="60.16015625" style="99" customWidth="1"/>
    <col min="2" max="3" width="20.83203125" style="100" customWidth="1"/>
    <col min="4" max="4" width="16.5" style="101" customWidth="1"/>
    <col min="5" max="7" width="16.5" style="102" customWidth="1"/>
    <col min="8" max="16384" width="9.33203125" style="102" customWidth="1"/>
  </cols>
  <sheetData>
    <row r="1" spans="1:4" s="302" customFormat="1" ht="27" customHeight="1">
      <c r="A1" s="944" t="s">
        <v>1009</v>
      </c>
      <c r="B1" s="946" t="s">
        <v>1002</v>
      </c>
      <c r="C1" s="946"/>
      <c r="D1" s="944" t="s">
        <v>1003</v>
      </c>
    </row>
    <row r="2" spans="1:4" s="302" customFormat="1" ht="27" customHeight="1">
      <c r="A2" s="945"/>
      <c r="B2" s="308" t="s">
        <v>1005</v>
      </c>
      <c r="C2" s="308" t="s">
        <v>1004</v>
      </c>
      <c r="D2" s="945"/>
    </row>
    <row r="3" ht="3" customHeight="1">
      <c r="D3" s="99"/>
    </row>
    <row r="4" spans="1:4" s="104" customFormat="1" ht="19.5" customHeight="1">
      <c r="A4" s="303" t="s">
        <v>1006</v>
      </c>
      <c r="B4" s="304"/>
      <c r="C4" s="304"/>
      <c r="D4" s="303"/>
    </row>
    <row r="5" spans="1:4" s="104" customFormat="1" ht="19.5" customHeight="1">
      <c r="A5" s="305" t="s">
        <v>1010</v>
      </c>
      <c r="B5" s="304"/>
      <c r="C5" s="304">
        <v>211886548</v>
      </c>
      <c r="D5" s="303"/>
    </row>
    <row r="6" spans="1:4" s="104" customFormat="1" ht="19.5" customHeight="1">
      <c r="A6" s="303" t="s">
        <v>1036</v>
      </c>
      <c r="B6" s="304"/>
      <c r="C6" s="304">
        <f>SUM(B7:B13)</f>
        <v>0</v>
      </c>
      <c r="D6" s="303"/>
    </row>
    <row r="7" spans="1:4" s="104" customFormat="1" ht="19.5" customHeight="1">
      <c r="A7" s="303" t="s">
        <v>1015</v>
      </c>
      <c r="B7" s="304">
        <v>0</v>
      </c>
      <c r="C7" s="304"/>
      <c r="D7" s="303"/>
    </row>
    <row r="8" spans="1:4" s="104" customFormat="1" ht="19.5" customHeight="1">
      <c r="A8" s="303" t="s">
        <v>1016</v>
      </c>
      <c r="B8" s="304">
        <v>0</v>
      </c>
      <c r="C8" s="304"/>
      <c r="D8" s="303"/>
    </row>
    <row r="9" spans="1:4" s="104" customFormat="1" ht="19.5" customHeight="1">
      <c r="A9" s="303" t="s">
        <v>1017</v>
      </c>
      <c r="B9" s="304">
        <v>0</v>
      </c>
      <c r="C9" s="304"/>
      <c r="D9" s="303"/>
    </row>
    <row r="10" spans="1:4" s="104" customFormat="1" ht="19.5" customHeight="1">
      <c r="A10" s="303" t="s">
        <v>1018</v>
      </c>
      <c r="B10" s="304">
        <v>0</v>
      </c>
      <c r="C10" s="306"/>
      <c r="D10" s="303"/>
    </row>
    <row r="11" spans="1:4" s="104" customFormat="1" ht="19.5" customHeight="1">
      <c r="A11" s="303" t="s">
        <v>1019</v>
      </c>
      <c r="B11" s="304">
        <v>0</v>
      </c>
      <c r="C11" s="306"/>
      <c r="D11" s="303"/>
    </row>
    <row r="12" spans="1:4" s="104" customFormat="1" ht="19.5" customHeight="1">
      <c r="A12" s="303" t="s">
        <v>1020</v>
      </c>
      <c r="B12" s="304">
        <v>0</v>
      </c>
      <c r="C12" s="306"/>
      <c r="D12" s="303"/>
    </row>
    <row r="13" spans="1:4" s="104" customFormat="1" ht="19.5" customHeight="1">
      <c r="A13" s="303" t="s">
        <v>1021</v>
      </c>
      <c r="B13" s="304">
        <v>0</v>
      </c>
      <c r="C13" s="306"/>
      <c r="D13" s="303"/>
    </row>
    <row r="14" spans="1:4" s="104" customFormat="1" ht="19.5" customHeight="1">
      <c r="A14" s="303" t="s">
        <v>1011</v>
      </c>
      <c r="B14" s="306"/>
      <c r="C14" s="306">
        <f>SUM(B15:B26)</f>
        <v>24974900</v>
      </c>
      <c r="D14" s="303"/>
    </row>
    <row r="15" spans="1:4" s="104" customFormat="1" ht="19.5" customHeight="1">
      <c r="A15" s="303" t="s">
        <v>1014</v>
      </c>
      <c r="B15" s="304">
        <v>0</v>
      </c>
      <c r="C15" s="306"/>
      <c r="D15" s="303"/>
    </row>
    <row r="16" spans="1:4" s="104" customFormat="1" ht="19.5" customHeight="1">
      <c r="A16" s="303" t="s">
        <v>1022</v>
      </c>
      <c r="B16" s="306">
        <v>-348070</v>
      </c>
      <c r="C16" s="306"/>
      <c r="D16" s="303"/>
    </row>
    <row r="17" spans="1:4" s="104" customFormat="1" ht="19.5" customHeight="1">
      <c r="A17" s="303" t="s">
        <v>1023</v>
      </c>
      <c r="B17" s="304">
        <v>0</v>
      </c>
      <c r="C17" s="306"/>
      <c r="D17" s="303"/>
    </row>
    <row r="18" spans="1:4" s="104" customFormat="1" ht="19.5" customHeight="1">
      <c r="A18" s="303" t="s">
        <v>1024</v>
      </c>
      <c r="B18" s="304">
        <v>0</v>
      </c>
      <c r="C18" s="306"/>
      <c r="D18" s="303"/>
    </row>
    <row r="19" spans="1:4" s="104" customFormat="1" ht="19.5" customHeight="1">
      <c r="A19" s="303" t="s">
        <v>1025</v>
      </c>
      <c r="B19" s="306">
        <v>39642091</v>
      </c>
      <c r="C19" s="306"/>
      <c r="D19" s="303"/>
    </row>
    <row r="20" spans="1:4" s="104" customFormat="1" ht="19.5" customHeight="1">
      <c r="A20" s="303" t="s">
        <v>1026</v>
      </c>
      <c r="B20" s="306">
        <v>-14319121</v>
      </c>
      <c r="C20" s="306"/>
      <c r="D20" s="303"/>
    </row>
    <row r="21" spans="1:4" s="104" customFormat="1" ht="19.5" customHeight="1">
      <c r="A21" s="303" t="s">
        <v>1027</v>
      </c>
      <c r="B21" s="304">
        <v>0</v>
      </c>
      <c r="C21" s="306"/>
      <c r="D21" s="303"/>
    </row>
    <row r="22" spans="1:4" s="104" customFormat="1" ht="19.5" customHeight="1">
      <c r="A22" s="303" t="s">
        <v>1028</v>
      </c>
      <c r="B22" s="304">
        <v>0</v>
      </c>
      <c r="C22" s="306"/>
      <c r="D22" s="303"/>
    </row>
    <row r="23" spans="1:4" s="104" customFormat="1" ht="19.5" customHeight="1">
      <c r="A23" s="303" t="s">
        <v>1029</v>
      </c>
      <c r="B23" s="304">
        <v>0</v>
      </c>
      <c r="C23" s="306"/>
      <c r="D23" s="303"/>
    </row>
    <row r="24" spans="1:4" s="104" customFormat="1" ht="19.5" customHeight="1">
      <c r="A24" s="303" t="s">
        <v>1030</v>
      </c>
      <c r="B24" s="304">
        <v>0</v>
      </c>
      <c r="C24" s="306"/>
      <c r="D24" s="303"/>
    </row>
    <row r="25" spans="1:4" s="104" customFormat="1" ht="19.5" customHeight="1">
      <c r="A25" s="303" t="s">
        <v>1031</v>
      </c>
      <c r="B25" s="304">
        <v>0</v>
      </c>
      <c r="C25" s="306"/>
      <c r="D25" s="303"/>
    </row>
    <row r="26" spans="1:4" s="104" customFormat="1" ht="19.5" customHeight="1">
      <c r="A26" s="303" t="s">
        <v>1032</v>
      </c>
      <c r="B26" s="304">
        <v>0</v>
      </c>
      <c r="C26" s="306"/>
      <c r="D26" s="303"/>
    </row>
    <row r="27" spans="1:4" s="104" customFormat="1" ht="19.5" customHeight="1">
      <c r="A27" s="303" t="s">
        <v>1007</v>
      </c>
      <c r="B27" s="306"/>
      <c r="C27" s="306"/>
      <c r="D27" s="303"/>
    </row>
    <row r="28" spans="1:4" s="104" customFormat="1" ht="19.5" customHeight="1">
      <c r="A28" s="303" t="s">
        <v>1012</v>
      </c>
      <c r="B28" s="306"/>
      <c r="C28" s="306">
        <f>SUM(B29:B31)</f>
        <v>-59328558</v>
      </c>
      <c r="D28" s="303"/>
    </row>
    <row r="29" spans="1:4" s="104" customFormat="1" ht="19.5" customHeight="1">
      <c r="A29" s="303" t="s">
        <v>1033</v>
      </c>
      <c r="B29" s="306">
        <v>-59328558</v>
      </c>
      <c r="C29" s="306"/>
      <c r="D29" s="303"/>
    </row>
    <row r="30" spans="1:4" s="104" customFormat="1" ht="19.5" customHeight="1">
      <c r="A30" s="303" t="s">
        <v>1034</v>
      </c>
      <c r="B30" s="304">
        <v>0</v>
      </c>
      <c r="C30" s="306"/>
      <c r="D30" s="303"/>
    </row>
    <row r="31" spans="1:4" s="104" customFormat="1" ht="19.5" customHeight="1">
      <c r="A31" s="303" t="s">
        <v>1035</v>
      </c>
      <c r="B31" s="304">
        <v>0</v>
      </c>
      <c r="C31" s="306"/>
      <c r="D31" s="303"/>
    </row>
    <row r="32" spans="1:4" s="104" customFormat="1" ht="19.5" customHeight="1">
      <c r="A32" s="303" t="s">
        <v>1013</v>
      </c>
      <c r="B32" s="304"/>
      <c r="C32" s="304">
        <f>SUM(B33:B35)</f>
        <v>0</v>
      </c>
      <c r="D32" s="303"/>
    </row>
    <row r="33" spans="1:4" s="104" customFormat="1" ht="19.5" customHeight="1">
      <c r="A33" s="303" t="s">
        <v>1033</v>
      </c>
      <c r="B33" s="304">
        <v>0</v>
      </c>
      <c r="C33" s="304"/>
      <c r="D33" s="303"/>
    </row>
    <row r="34" spans="1:4" s="104" customFormat="1" ht="19.5" customHeight="1">
      <c r="A34" s="303" t="s">
        <v>1034</v>
      </c>
      <c r="B34" s="304">
        <v>0</v>
      </c>
      <c r="C34" s="304"/>
      <c r="D34" s="303"/>
    </row>
    <row r="35" spans="1:4" s="104" customFormat="1" ht="19.5" customHeight="1">
      <c r="A35" s="303" t="s">
        <v>1035</v>
      </c>
      <c r="B35" s="304">
        <v>0</v>
      </c>
      <c r="C35" s="304"/>
      <c r="D35" s="303"/>
    </row>
    <row r="36" spans="1:4" s="104" customFormat="1" ht="19.5" customHeight="1">
      <c r="A36" s="307" t="s">
        <v>1008</v>
      </c>
      <c r="B36" s="306"/>
      <c r="C36" s="304">
        <f>SUM(C5:C35)</f>
        <v>177532890</v>
      </c>
      <c r="D36" s="303"/>
    </row>
    <row r="37" spans="3:4" ht="21.75" customHeight="1">
      <c r="C37" s="304"/>
      <c r="D37" s="99"/>
    </row>
    <row r="38" spans="1:4" ht="21.75" customHeight="1">
      <c r="A38" s="105"/>
      <c r="B38" s="106"/>
      <c r="C38" s="106"/>
      <c r="D38" s="105"/>
    </row>
  </sheetData>
  <sheetProtection/>
  <mergeCells count="3">
    <mergeCell ref="D1:D2"/>
    <mergeCell ref="A1:A2"/>
    <mergeCell ref="B1:C1"/>
  </mergeCells>
  <printOptions horizontalCentered="1"/>
  <pageMargins left="0.3937007874015748" right="0.3937007874015748" top="1.2598425196850394" bottom="0.5905511811023623" header="0.4724409448818898" footer="0.31496062992125984"/>
  <pageSetup firstPageNumber="39" useFirstPageNumber="1" horizontalDpi="600" verticalDpi="600" orientation="portrait" paperSize="9" scale="97" r:id="rId1"/>
  <headerFooter alignWithMargins="0">
    <oddHeader>&amp;C&amp;14&amp;U雲林縣麥寮鄉總決算
&amp;16累計餘絀計算表&amp;9&amp;U
&amp;12中華民國108年度&amp;R&amp;10 
單位：新臺幣元</oddHeader>
    <oddFooter>&amp;L&amp;C&amp;P&amp;R</oddFooter>
  </headerFooter>
</worksheet>
</file>

<file path=xl/worksheets/sheet11.xml><?xml version="1.0" encoding="utf-8"?>
<worksheet xmlns="http://schemas.openxmlformats.org/spreadsheetml/2006/main" xmlns:r="http://schemas.openxmlformats.org/officeDocument/2006/relationships">
  <dimension ref="A1:Q46"/>
  <sheetViews>
    <sheetView zoomScale="90" zoomScaleNormal="90" zoomScalePageLayoutView="0" workbookViewId="0" topLeftCell="B1">
      <selection activeCell="I7" sqref="I7"/>
    </sheetView>
  </sheetViews>
  <sheetFormatPr defaultColWidth="10.16015625" defaultRowHeight="11.25"/>
  <cols>
    <col min="1" max="1" width="4.16015625" style="122" customWidth="1"/>
    <col min="2" max="2" width="3.66015625" style="123" customWidth="1"/>
    <col min="3" max="3" width="4.16015625" style="123" customWidth="1"/>
    <col min="4" max="5" width="3.66015625" style="123" customWidth="1"/>
    <col min="6" max="6" width="29.66015625" style="124" customWidth="1"/>
    <col min="7" max="16" width="16.33203125" style="125" customWidth="1"/>
    <col min="17" max="17" width="14.16015625" style="126" customWidth="1"/>
    <col min="18" max="16384" width="10.16015625" style="127" customWidth="1"/>
  </cols>
  <sheetData>
    <row r="1" spans="1:17" s="113" customFormat="1" ht="24.75">
      <c r="A1" s="111" t="s">
        <v>586</v>
      </c>
      <c r="B1" s="112"/>
      <c r="C1" s="112"/>
      <c r="D1" s="112"/>
      <c r="E1" s="112"/>
      <c r="G1" s="114"/>
      <c r="H1" s="115"/>
      <c r="I1" s="954" t="s">
        <v>587</v>
      </c>
      <c r="J1" s="954"/>
      <c r="K1" s="955" t="s">
        <v>588</v>
      </c>
      <c r="L1" s="955"/>
      <c r="M1" s="116"/>
      <c r="N1" s="114"/>
      <c r="O1" s="114"/>
      <c r="P1" s="114"/>
      <c r="Q1" s="117"/>
    </row>
    <row r="2" spans="1:17" s="113" customFormat="1" ht="30.75">
      <c r="A2" s="118"/>
      <c r="B2" s="112"/>
      <c r="C2" s="112"/>
      <c r="D2" s="112"/>
      <c r="E2" s="112"/>
      <c r="G2" s="114"/>
      <c r="H2" s="956" t="s">
        <v>684</v>
      </c>
      <c r="I2" s="956"/>
      <c r="J2" s="956"/>
      <c r="K2" s="957" t="s">
        <v>685</v>
      </c>
      <c r="L2" s="957"/>
      <c r="M2" s="957"/>
      <c r="N2" s="114"/>
      <c r="O2" s="114"/>
      <c r="P2" s="114"/>
      <c r="Q2" s="117"/>
    </row>
    <row r="3" spans="1:17" s="113" customFormat="1" ht="16.5">
      <c r="A3" s="947" t="s">
        <v>591</v>
      </c>
      <c r="B3" s="947"/>
      <c r="C3" s="947"/>
      <c r="D3" s="947"/>
      <c r="E3" s="112"/>
      <c r="G3" s="114"/>
      <c r="H3" s="119"/>
      <c r="I3" s="952" t="s">
        <v>686</v>
      </c>
      <c r="J3" s="952"/>
      <c r="K3" s="953" t="s">
        <v>593</v>
      </c>
      <c r="L3" s="953"/>
      <c r="M3" s="120"/>
      <c r="N3" s="114"/>
      <c r="O3" s="114"/>
      <c r="P3" s="948" t="s">
        <v>575</v>
      </c>
      <c r="Q3" s="948"/>
    </row>
    <row r="4" spans="1:17" s="121" customFormat="1" ht="22.5" customHeight="1">
      <c r="A4" s="949" t="s">
        <v>687</v>
      </c>
      <c r="B4" s="950" t="s">
        <v>595</v>
      </c>
      <c r="C4" s="950"/>
      <c r="D4" s="950"/>
      <c r="E4" s="950"/>
      <c r="F4" s="950"/>
      <c r="G4" s="951" t="s">
        <v>688</v>
      </c>
      <c r="H4" s="951"/>
      <c r="I4" s="951" t="s">
        <v>689</v>
      </c>
      <c r="J4" s="951"/>
      <c r="K4" s="951" t="s">
        <v>690</v>
      </c>
      <c r="L4" s="951"/>
      <c r="M4" s="951" t="s">
        <v>691</v>
      </c>
      <c r="N4" s="951"/>
      <c r="O4" s="951" t="s">
        <v>692</v>
      </c>
      <c r="P4" s="951"/>
      <c r="Q4" s="951" t="s">
        <v>678</v>
      </c>
    </row>
    <row r="5" spans="1:17" s="121" customFormat="1" ht="22.5" customHeight="1">
      <c r="A5" s="949"/>
      <c r="B5" s="300" t="s">
        <v>600</v>
      </c>
      <c r="C5" s="300" t="s">
        <v>601</v>
      </c>
      <c r="D5" s="300" t="s">
        <v>602</v>
      </c>
      <c r="E5" s="300" t="s">
        <v>603</v>
      </c>
      <c r="F5" s="301" t="s">
        <v>693</v>
      </c>
      <c r="G5" s="299" t="s">
        <v>609</v>
      </c>
      <c r="H5" s="299" t="s">
        <v>610</v>
      </c>
      <c r="I5" s="299" t="s">
        <v>609</v>
      </c>
      <c r="J5" s="299" t="s">
        <v>610</v>
      </c>
      <c r="K5" s="299" t="s">
        <v>609</v>
      </c>
      <c r="L5" s="299" t="s">
        <v>610</v>
      </c>
      <c r="M5" s="299" t="s">
        <v>609</v>
      </c>
      <c r="N5" s="299" t="s">
        <v>610</v>
      </c>
      <c r="O5" s="299" t="s">
        <v>609</v>
      </c>
      <c r="P5" s="299" t="s">
        <v>610</v>
      </c>
      <c r="Q5" s="951"/>
    </row>
    <row r="6" spans="1:17" ht="19.5" customHeight="1">
      <c r="A6" s="122" t="s">
        <v>586</v>
      </c>
      <c r="B6" s="123" t="s">
        <v>586</v>
      </c>
      <c r="C6" s="123" t="s">
        <v>586</v>
      </c>
      <c r="D6" s="123" t="s">
        <v>586</v>
      </c>
      <c r="E6" s="123" t="s">
        <v>586</v>
      </c>
      <c r="F6" s="338" t="s">
        <v>694</v>
      </c>
      <c r="G6" s="339" t="s">
        <v>613</v>
      </c>
      <c r="H6" s="339">
        <v>4628400</v>
      </c>
      <c r="I6" s="339" t="s">
        <v>613</v>
      </c>
      <c r="J6" s="339">
        <v>348070</v>
      </c>
      <c r="K6" s="339" t="s">
        <v>613</v>
      </c>
      <c r="L6" s="339">
        <v>4280330</v>
      </c>
      <c r="M6" s="125" t="s">
        <v>613</v>
      </c>
      <c r="N6" s="125" t="s">
        <v>613</v>
      </c>
      <c r="O6" s="125" t="s">
        <v>613</v>
      </c>
      <c r="P6" s="125" t="s">
        <v>613</v>
      </c>
      <c r="Q6" s="126" t="s">
        <v>586</v>
      </c>
    </row>
    <row r="7" spans="1:17" ht="19.5" customHeight="1">
      <c r="A7" s="122" t="s">
        <v>586</v>
      </c>
      <c r="B7" s="123" t="s">
        <v>586</v>
      </c>
      <c r="C7" s="123" t="s">
        <v>586</v>
      </c>
      <c r="D7" s="123" t="s">
        <v>586</v>
      </c>
      <c r="E7" s="123" t="s">
        <v>586</v>
      </c>
      <c r="F7" s="338" t="s">
        <v>695</v>
      </c>
      <c r="G7" s="339" t="s">
        <v>613</v>
      </c>
      <c r="H7" s="339">
        <v>4628400</v>
      </c>
      <c r="I7" s="339" t="s">
        <v>613</v>
      </c>
      <c r="J7" s="339">
        <v>348070</v>
      </c>
      <c r="K7" s="339" t="s">
        <v>613</v>
      </c>
      <c r="L7" s="339">
        <v>4280330</v>
      </c>
      <c r="M7" s="125" t="s">
        <v>613</v>
      </c>
      <c r="N7" s="125" t="s">
        <v>613</v>
      </c>
      <c r="O7" s="125" t="s">
        <v>613</v>
      </c>
      <c r="P7" s="125" t="s">
        <v>613</v>
      </c>
      <c r="Q7" s="126" t="s">
        <v>586</v>
      </c>
    </row>
    <row r="8" spans="1:17" ht="19.5" customHeight="1">
      <c r="A8" s="122" t="s">
        <v>696</v>
      </c>
      <c r="B8" s="123" t="s">
        <v>586</v>
      </c>
      <c r="C8" s="123" t="s">
        <v>586</v>
      </c>
      <c r="D8" s="123" t="s">
        <v>586</v>
      </c>
      <c r="E8" s="123" t="s">
        <v>586</v>
      </c>
      <c r="F8" s="338" t="s">
        <v>697</v>
      </c>
      <c r="G8" s="339" t="s">
        <v>613</v>
      </c>
      <c r="H8" s="339">
        <v>924000</v>
      </c>
      <c r="I8" s="339" t="s">
        <v>613</v>
      </c>
      <c r="J8" s="339" t="s">
        <v>613</v>
      </c>
      <c r="K8" s="339" t="s">
        <v>613</v>
      </c>
      <c r="L8" s="339">
        <v>924000</v>
      </c>
      <c r="M8" s="125" t="s">
        <v>613</v>
      </c>
      <c r="N8" s="125" t="s">
        <v>613</v>
      </c>
      <c r="O8" s="125" t="s">
        <v>613</v>
      </c>
      <c r="P8" s="125" t="s">
        <v>613</v>
      </c>
      <c r="Q8" s="126" t="s">
        <v>586</v>
      </c>
    </row>
    <row r="9" spans="1:17" ht="19.5" customHeight="1">
      <c r="A9" s="122" t="s">
        <v>586</v>
      </c>
      <c r="B9" s="123" t="s">
        <v>698</v>
      </c>
      <c r="C9" s="123" t="s">
        <v>586</v>
      </c>
      <c r="D9" s="123" t="s">
        <v>586</v>
      </c>
      <c r="E9" s="123" t="s">
        <v>586</v>
      </c>
      <c r="F9" s="338" t="s">
        <v>699</v>
      </c>
      <c r="G9" s="339" t="s">
        <v>613</v>
      </c>
      <c r="H9" s="339">
        <v>924000</v>
      </c>
      <c r="I9" s="339" t="s">
        <v>613</v>
      </c>
      <c r="J9" s="339" t="s">
        <v>613</v>
      </c>
      <c r="K9" s="339" t="s">
        <v>613</v>
      </c>
      <c r="L9" s="339">
        <v>924000</v>
      </c>
      <c r="M9" s="125" t="s">
        <v>613</v>
      </c>
      <c r="N9" s="125" t="s">
        <v>613</v>
      </c>
      <c r="O9" s="125" t="s">
        <v>613</v>
      </c>
      <c r="P9" s="125" t="s">
        <v>613</v>
      </c>
      <c r="Q9" s="126" t="s">
        <v>586</v>
      </c>
    </row>
    <row r="10" spans="1:17" ht="19.5" customHeight="1">
      <c r="A10" s="122" t="s">
        <v>586</v>
      </c>
      <c r="B10" s="123" t="s">
        <v>586</v>
      </c>
      <c r="C10" s="123" t="s">
        <v>611</v>
      </c>
      <c r="D10" s="123" t="s">
        <v>586</v>
      </c>
      <c r="E10" s="123" t="s">
        <v>586</v>
      </c>
      <c r="F10" s="338" t="s">
        <v>700</v>
      </c>
      <c r="G10" s="339" t="s">
        <v>613</v>
      </c>
      <c r="H10" s="339">
        <v>924000</v>
      </c>
      <c r="I10" s="339" t="s">
        <v>613</v>
      </c>
      <c r="J10" s="339" t="s">
        <v>613</v>
      </c>
      <c r="K10" s="339" t="s">
        <v>613</v>
      </c>
      <c r="L10" s="339">
        <v>924000</v>
      </c>
      <c r="M10" s="125" t="s">
        <v>613</v>
      </c>
      <c r="N10" s="125" t="s">
        <v>613</v>
      </c>
      <c r="O10" s="125" t="s">
        <v>613</v>
      </c>
      <c r="P10" s="125" t="s">
        <v>613</v>
      </c>
      <c r="Q10" s="126" t="s">
        <v>586</v>
      </c>
    </row>
    <row r="11" spans="1:17" ht="19.5" customHeight="1">
      <c r="A11" s="122" t="s">
        <v>586</v>
      </c>
      <c r="B11" s="123" t="s">
        <v>586</v>
      </c>
      <c r="C11" s="123" t="s">
        <v>586</v>
      </c>
      <c r="D11" s="123" t="s">
        <v>611</v>
      </c>
      <c r="E11" s="123" t="s">
        <v>586</v>
      </c>
      <c r="F11" s="338" t="s">
        <v>701</v>
      </c>
      <c r="G11" s="339" t="s">
        <v>613</v>
      </c>
      <c r="H11" s="339">
        <v>924000</v>
      </c>
      <c r="I11" s="339" t="s">
        <v>613</v>
      </c>
      <c r="J11" s="339" t="s">
        <v>613</v>
      </c>
      <c r="K11" s="339" t="s">
        <v>613</v>
      </c>
      <c r="L11" s="339">
        <v>924000</v>
      </c>
      <c r="M11" s="125" t="s">
        <v>613</v>
      </c>
      <c r="N11" s="125" t="s">
        <v>613</v>
      </c>
      <c r="O11" s="125" t="s">
        <v>613</v>
      </c>
      <c r="P11" s="125" t="s">
        <v>613</v>
      </c>
      <c r="Q11" s="126" t="s">
        <v>586</v>
      </c>
    </row>
    <row r="12" spans="1:17" ht="19.5" customHeight="1">
      <c r="A12" s="122" t="s">
        <v>702</v>
      </c>
      <c r="B12" s="123" t="s">
        <v>586</v>
      </c>
      <c r="C12" s="123" t="s">
        <v>586</v>
      </c>
      <c r="D12" s="123" t="s">
        <v>586</v>
      </c>
      <c r="E12" s="123" t="s">
        <v>586</v>
      </c>
      <c r="F12" s="338" t="s">
        <v>703</v>
      </c>
      <c r="G12" s="339" t="s">
        <v>613</v>
      </c>
      <c r="H12" s="339">
        <v>3704400</v>
      </c>
      <c r="I12" s="339" t="s">
        <v>613</v>
      </c>
      <c r="J12" s="339">
        <v>348070</v>
      </c>
      <c r="K12" s="339" t="s">
        <v>613</v>
      </c>
      <c r="L12" s="339">
        <v>3356330</v>
      </c>
      <c r="M12" s="125" t="s">
        <v>613</v>
      </c>
      <c r="N12" s="125" t="s">
        <v>613</v>
      </c>
      <c r="O12" s="125" t="s">
        <v>613</v>
      </c>
      <c r="P12" s="125" t="s">
        <v>613</v>
      </c>
      <c r="Q12" s="126" t="s">
        <v>586</v>
      </c>
    </row>
    <row r="13" spans="1:17" ht="19.5" customHeight="1">
      <c r="A13" s="122" t="s">
        <v>586</v>
      </c>
      <c r="B13" s="123" t="s">
        <v>611</v>
      </c>
      <c r="C13" s="123" t="s">
        <v>586</v>
      </c>
      <c r="D13" s="123" t="s">
        <v>586</v>
      </c>
      <c r="E13" s="123" t="s">
        <v>586</v>
      </c>
      <c r="F13" s="338" t="s">
        <v>704</v>
      </c>
      <c r="G13" s="339" t="s">
        <v>613</v>
      </c>
      <c r="H13" s="339">
        <v>200000</v>
      </c>
      <c r="I13" s="339" t="s">
        <v>613</v>
      </c>
      <c r="J13" s="339" t="s">
        <v>613</v>
      </c>
      <c r="K13" s="339" t="s">
        <v>613</v>
      </c>
      <c r="L13" s="339">
        <v>200000</v>
      </c>
      <c r="M13" s="125" t="s">
        <v>613</v>
      </c>
      <c r="N13" s="125" t="s">
        <v>613</v>
      </c>
      <c r="O13" s="125" t="s">
        <v>613</v>
      </c>
      <c r="P13" s="125" t="s">
        <v>613</v>
      </c>
      <c r="Q13" s="126" t="s">
        <v>586</v>
      </c>
    </row>
    <row r="14" spans="1:17" ht="19.5" customHeight="1">
      <c r="A14" s="122" t="s">
        <v>586</v>
      </c>
      <c r="B14" s="123" t="s">
        <v>586</v>
      </c>
      <c r="C14" s="123" t="s">
        <v>611</v>
      </c>
      <c r="D14" s="123" t="s">
        <v>586</v>
      </c>
      <c r="E14" s="123" t="s">
        <v>586</v>
      </c>
      <c r="F14" s="338" t="s">
        <v>705</v>
      </c>
      <c r="G14" s="339" t="s">
        <v>613</v>
      </c>
      <c r="H14" s="339">
        <v>100000</v>
      </c>
      <c r="I14" s="339" t="s">
        <v>613</v>
      </c>
      <c r="J14" s="339" t="s">
        <v>613</v>
      </c>
      <c r="K14" s="339" t="s">
        <v>613</v>
      </c>
      <c r="L14" s="339">
        <v>100000</v>
      </c>
      <c r="M14" s="125" t="s">
        <v>613</v>
      </c>
      <c r="N14" s="125" t="s">
        <v>613</v>
      </c>
      <c r="O14" s="125" t="s">
        <v>613</v>
      </c>
      <c r="P14" s="125" t="s">
        <v>613</v>
      </c>
      <c r="Q14" s="126" t="s">
        <v>586</v>
      </c>
    </row>
    <row r="15" spans="1:17" ht="19.5" customHeight="1">
      <c r="A15" s="122" t="s">
        <v>586</v>
      </c>
      <c r="B15" s="123" t="s">
        <v>586</v>
      </c>
      <c r="C15" s="123" t="s">
        <v>586</v>
      </c>
      <c r="D15" s="123" t="s">
        <v>611</v>
      </c>
      <c r="E15" s="123" t="s">
        <v>586</v>
      </c>
      <c r="F15" s="338" t="s">
        <v>706</v>
      </c>
      <c r="G15" s="339" t="s">
        <v>613</v>
      </c>
      <c r="H15" s="339">
        <v>100000</v>
      </c>
      <c r="I15" s="339" t="s">
        <v>613</v>
      </c>
      <c r="J15" s="339" t="s">
        <v>613</v>
      </c>
      <c r="K15" s="339" t="s">
        <v>613</v>
      </c>
      <c r="L15" s="339">
        <v>100000</v>
      </c>
      <c r="M15" s="125" t="s">
        <v>613</v>
      </c>
      <c r="N15" s="125" t="s">
        <v>613</v>
      </c>
      <c r="O15" s="125" t="s">
        <v>613</v>
      </c>
      <c r="P15" s="125" t="s">
        <v>613</v>
      </c>
      <c r="Q15" s="126" t="s">
        <v>586</v>
      </c>
    </row>
    <row r="16" spans="1:17" ht="19.5" customHeight="1">
      <c r="A16" s="122" t="s">
        <v>586</v>
      </c>
      <c r="B16" s="123" t="s">
        <v>586</v>
      </c>
      <c r="C16" s="123" t="s">
        <v>617</v>
      </c>
      <c r="D16" s="123" t="s">
        <v>586</v>
      </c>
      <c r="E16" s="123" t="s">
        <v>586</v>
      </c>
      <c r="F16" s="338" t="s">
        <v>707</v>
      </c>
      <c r="G16" s="339" t="s">
        <v>613</v>
      </c>
      <c r="H16" s="339">
        <v>100000</v>
      </c>
      <c r="I16" s="339" t="s">
        <v>613</v>
      </c>
      <c r="J16" s="339" t="s">
        <v>613</v>
      </c>
      <c r="K16" s="339" t="s">
        <v>613</v>
      </c>
      <c r="L16" s="339">
        <v>100000</v>
      </c>
      <c r="M16" s="125" t="s">
        <v>613</v>
      </c>
      <c r="N16" s="125" t="s">
        <v>613</v>
      </c>
      <c r="O16" s="125" t="s">
        <v>613</v>
      </c>
      <c r="P16" s="125" t="s">
        <v>613</v>
      </c>
      <c r="Q16" s="126" t="s">
        <v>586</v>
      </c>
    </row>
    <row r="17" spans="1:17" ht="19.5" customHeight="1">
      <c r="A17" s="122" t="s">
        <v>586</v>
      </c>
      <c r="B17" s="123" t="s">
        <v>586</v>
      </c>
      <c r="C17" s="123" t="s">
        <v>586</v>
      </c>
      <c r="D17" s="123" t="s">
        <v>611</v>
      </c>
      <c r="E17" s="123" t="s">
        <v>586</v>
      </c>
      <c r="F17" s="338" t="s">
        <v>708</v>
      </c>
      <c r="G17" s="339" t="s">
        <v>613</v>
      </c>
      <c r="H17" s="339">
        <v>100000</v>
      </c>
      <c r="I17" s="339" t="s">
        <v>613</v>
      </c>
      <c r="J17" s="339" t="s">
        <v>613</v>
      </c>
      <c r="K17" s="339" t="s">
        <v>613</v>
      </c>
      <c r="L17" s="339">
        <v>100000</v>
      </c>
      <c r="M17" s="125" t="s">
        <v>613</v>
      </c>
      <c r="N17" s="125" t="s">
        <v>613</v>
      </c>
      <c r="O17" s="125" t="s">
        <v>613</v>
      </c>
      <c r="P17" s="125" t="s">
        <v>613</v>
      </c>
      <c r="Q17" s="126" t="s">
        <v>586</v>
      </c>
    </row>
    <row r="18" spans="1:17" ht="19.5" customHeight="1">
      <c r="A18" s="122" t="s">
        <v>586</v>
      </c>
      <c r="B18" s="123" t="s">
        <v>709</v>
      </c>
      <c r="C18" s="123" t="s">
        <v>586</v>
      </c>
      <c r="D18" s="123" t="s">
        <v>586</v>
      </c>
      <c r="E18" s="123" t="s">
        <v>586</v>
      </c>
      <c r="F18" s="338" t="s">
        <v>710</v>
      </c>
      <c r="G18" s="339" t="s">
        <v>613</v>
      </c>
      <c r="H18" s="339">
        <v>1572400</v>
      </c>
      <c r="I18" s="339" t="s">
        <v>613</v>
      </c>
      <c r="J18" s="339" t="s">
        <v>613</v>
      </c>
      <c r="K18" s="339" t="s">
        <v>613</v>
      </c>
      <c r="L18" s="339">
        <v>1572400</v>
      </c>
      <c r="M18" s="125" t="s">
        <v>613</v>
      </c>
      <c r="N18" s="125" t="s">
        <v>613</v>
      </c>
      <c r="O18" s="125" t="s">
        <v>613</v>
      </c>
      <c r="P18" s="125" t="s">
        <v>613</v>
      </c>
      <c r="Q18" s="126" t="s">
        <v>586</v>
      </c>
    </row>
    <row r="19" spans="1:17" ht="19.5" customHeight="1">
      <c r="A19" s="122" t="s">
        <v>586</v>
      </c>
      <c r="B19" s="123" t="s">
        <v>586</v>
      </c>
      <c r="C19" s="123" t="s">
        <v>611</v>
      </c>
      <c r="D19" s="123" t="s">
        <v>586</v>
      </c>
      <c r="E19" s="123" t="s">
        <v>586</v>
      </c>
      <c r="F19" s="338" t="s">
        <v>711</v>
      </c>
      <c r="G19" s="339" t="s">
        <v>613</v>
      </c>
      <c r="H19" s="339">
        <v>1572400</v>
      </c>
      <c r="I19" s="339" t="s">
        <v>613</v>
      </c>
      <c r="J19" s="339" t="s">
        <v>613</v>
      </c>
      <c r="K19" s="339" t="s">
        <v>613</v>
      </c>
      <c r="L19" s="339">
        <v>1572400</v>
      </c>
      <c r="M19" s="125" t="s">
        <v>613</v>
      </c>
      <c r="N19" s="125" t="s">
        <v>613</v>
      </c>
      <c r="O19" s="125" t="s">
        <v>613</v>
      </c>
      <c r="P19" s="125" t="s">
        <v>613</v>
      </c>
      <c r="Q19" s="126" t="s">
        <v>586</v>
      </c>
    </row>
    <row r="20" spans="1:17" ht="19.5" customHeight="1">
      <c r="A20" s="122" t="s">
        <v>586</v>
      </c>
      <c r="B20" s="123" t="s">
        <v>586</v>
      </c>
      <c r="C20" s="123" t="s">
        <v>586</v>
      </c>
      <c r="D20" s="123" t="s">
        <v>617</v>
      </c>
      <c r="E20" s="123" t="s">
        <v>586</v>
      </c>
      <c r="F20" s="338" t="s">
        <v>712</v>
      </c>
      <c r="G20" s="339" t="s">
        <v>613</v>
      </c>
      <c r="H20" s="339">
        <v>1572400</v>
      </c>
      <c r="I20" s="339" t="s">
        <v>613</v>
      </c>
      <c r="J20" s="339" t="s">
        <v>613</v>
      </c>
      <c r="K20" s="339" t="s">
        <v>613</v>
      </c>
      <c r="L20" s="339">
        <v>1572400</v>
      </c>
      <c r="M20" s="125" t="s">
        <v>613</v>
      </c>
      <c r="N20" s="125" t="s">
        <v>613</v>
      </c>
      <c r="O20" s="125" t="s">
        <v>613</v>
      </c>
      <c r="P20" s="125" t="s">
        <v>613</v>
      </c>
      <c r="Q20" s="126" t="s">
        <v>586</v>
      </c>
    </row>
    <row r="21" spans="1:17" ht="19.5" customHeight="1">
      <c r="A21" s="122" t="s">
        <v>586</v>
      </c>
      <c r="B21" s="123" t="s">
        <v>698</v>
      </c>
      <c r="C21" s="123" t="s">
        <v>586</v>
      </c>
      <c r="D21" s="123" t="s">
        <v>586</v>
      </c>
      <c r="E21" s="123" t="s">
        <v>586</v>
      </c>
      <c r="F21" s="338" t="s">
        <v>699</v>
      </c>
      <c r="G21" s="339" t="s">
        <v>613</v>
      </c>
      <c r="H21" s="339">
        <v>932000</v>
      </c>
      <c r="I21" s="339" t="s">
        <v>613</v>
      </c>
      <c r="J21" s="339" t="s">
        <v>613</v>
      </c>
      <c r="K21" s="339" t="s">
        <v>613</v>
      </c>
      <c r="L21" s="339">
        <v>932000</v>
      </c>
      <c r="M21" s="125" t="s">
        <v>613</v>
      </c>
      <c r="N21" s="125" t="s">
        <v>613</v>
      </c>
      <c r="O21" s="125" t="s">
        <v>613</v>
      </c>
      <c r="P21" s="125" t="s">
        <v>613</v>
      </c>
      <c r="Q21" s="126" t="s">
        <v>586</v>
      </c>
    </row>
    <row r="22" spans="1:17" ht="19.5" customHeight="1">
      <c r="A22" s="122" t="s">
        <v>586</v>
      </c>
      <c r="B22" s="123" t="s">
        <v>586</v>
      </c>
      <c r="C22" s="123" t="s">
        <v>611</v>
      </c>
      <c r="D22" s="123" t="s">
        <v>586</v>
      </c>
      <c r="E22" s="123" t="s">
        <v>586</v>
      </c>
      <c r="F22" s="338" t="s">
        <v>700</v>
      </c>
      <c r="G22" s="339" t="s">
        <v>613</v>
      </c>
      <c r="H22" s="339">
        <v>932000</v>
      </c>
      <c r="I22" s="339" t="s">
        <v>613</v>
      </c>
      <c r="J22" s="339" t="s">
        <v>613</v>
      </c>
      <c r="K22" s="339" t="s">
        <v>613</v>
      </c>
      <c r="L22" s="339">
        <v>932000</v>
      </c>
      <c r="M22" s="125" t="s">
        <v>613</v>
      </c>
      <c r="N22" s="125" t="s">
        <v>613</v>
      </c>
      <c r="O22" s="125" t="s">
        <v>613</v>
      </c>
      <c r="P22" s="125" t="s">
        <v>613</v>
      </c>
      <c r="Q22" s="126" t="s">
        <v>586</v>
      </c>
    </row>
    <row r="23" spans="1:17" ht="19.5" customHeight="1">
      <c r="A23" s="122" t="s">
        <v>586</v>
      </c>
      <c r="B23" s="123" t="s">
        <v>586</v>
      </c>
      <c r="C23" s="123" t="s">
        <v>586</v>
      </c>
      <c r="D23" s="123" t="s">
        <v>611</v>
      </c>
      <c r="E23" s="123" t="s">
        <v>586</v>
      </c>
      <c r="F23" s="338" t="s">
        <v>701</v>
      </c>
      <c r="G23" s="339" t="s">
        <v>613</v>
      </c>
      <c r="H23" s="339">
        <v>932000</v>
      </c>
      <c r="I23" s="339" t="s">
        <v>613</v>
      </c>
      <c r="J23" s="339" t="s">
        <v>613</v>
      </c>
      <c r="K23" s="339" t="s">
        <v>613</v>
      </c>
      <c r="L23" s="339">
        <v>932000</v>
      </c>
      <c r="M23" s="125" t="s">
        <v>613</v>
      </c>
      <c r="N23" s="125" t="s">
        <v>613</v>
      </c>
      <c r="O23" s="125" t="s">
        <v>613</v>
      </c>
      <c r="P23" s="125" t="s">
        <v>613</v>
      </c>
      <c r="Q23" s="126" t="s">
        <v>586</v>
      </c>
    </row>
    <row r="24" spans="1:17" ht="19.5" customHeight="1">
      <c r="A24" s="122" t="s">
        <v>586</v>
      </c>
      <c r="B24" s="123" t="s">
        <v>713</v>
      </c>
      <c r="C24" s="123" t="s">
        <v>586</v>
      </c>
      <c r="D24" s="123" t="s">
        <v>586</v>
      </c>
      <c r="E24" s="123" t="s">
        <v>586</v>
      </c>
      <c r="F24" s="338" t="s">
        <v>714</v>
      </c>
      <c r="G24" s="339" t="s">
        <v>613</v>
      </c>
      <c r="H24" s="339">
        <v>1000000</v>
      </c>
      <c r="I24" s="339" t="s">
        <v>613</v>
      </c>
      <c r="J24" s="339">
        <v>348070</v>
      </c>
      <c r="K24" s="339" t="s">
        <v>613</v>
      </c>
      <c r="L24" s="339">
        <v>651930</v>
      </c>
      <c r="M24" s="125" t="s">
        <v>613</v>
      </c>
      <c r="N24" s="125" t="s">
        <v>613</v>
      </c>
      <c r="O24" s="125" t="s">
        <v>613</v>
      </c>
      <c r="P24" s="125" t="s">
        <v>613</v>
      </c>
      <c r="Q24" s="126" t="s">
        <v>586</v>
      </c>
    </row>
    <row r="25" spans="1:17" ht="19.5" customHeight="1">
      <c r="A25" s="122" t="s">
        <v>586</v>
      </c>
      <c r="B25" s="123" t="s">
        <v>586</v>
      </c>
      <c r="C25" s="123" t="s">
        <v>617</v>
      </c>
      <c r="D25" s="123" t="s">
        <v>586</v>
      </c>
      <c r="E25" s="123" t="s">
        <v>586</v>
      </c>
      <c r="F25" s="338" t="s">
        <v>715</v>
      </c>
      <c r="G25" s="339" t="s">
        <v>613</v>
      </c>
      <c r="H25" s="339">
        <v>1000000</v>
      </c>
      <c r="I25" s="339" t="s">
        <v>613</v>
      </c>
      <c r="J25" s="339">
        <v>348070</v>
      </c>
      <c r="K25" s="339" t="s">
        <v>613</v>
      </c>
      <c r="L25" s="339">
        <v>651930</v>
      </c>
      <c r="M25" s="125" t="s">
        <v>613</v>
      </c>
      <c r="N25" s="125" t="s">
        <v>613</v>
      </c>
      <c r="O25" s="125" t="s">
        <v>613</v>
      </c>
      <c r="P25" s="125" t="s">
        <v>613</v>
      </c>
      <c r="Q25" s="126" t="s">
        <v>586</v>
      </c>
    </row>
    <row r="26" spans="1:17" ht="19.5" customHeight="1">
      <c r="A26" s="122" t="s">
        <v>586</v>
      </c>
      <c r="B26" s="123" t="s">
        <v>586</v>
      </c>
      <c r="C26" s="123" t="s">
        <v>586</v>
      </c>
      <c r="D26" s="123" t="s">
        <v>623</v>
      </c>
      <c r="E26" s="123" t="s">
        <v>586</v>
      </c>
      <c r="F26" s="338" t="s">
        <v>716</v>
      </c>
      <c r="G26" s="339" t="s">
        <v>613</v>
      </c>
      <c r="H26" s="339">
        <v>1000000</v>
      </c>
      <c r="I26" s="339" t="s">
        <v>613</v>
      </c>
      <c r="J26" s="339">
        <v>348070</v>
      </c>
      <c r="K26" s="339" t="s">
        <v>613</v>
      </c>
      <c r="L26" s="339">
        <v>651930</v>
      </c>
      <c r="M26" s="125" t="s">
        <v>613</v>
      </c>
      <c r="N26" s="125" t="s">
        <v>613</v>
      </c>
      <c r="O26" s="125" t="s">
        <v>613</v>
      </c>
      <c r="P26" s="125" t="s">
        <v>613</v>
      </c>
      <c r="Q26" s="126" t="s">
        <v>586</v>
      </c>
    </row>
    <row r="46" spans="1:17" ht="13.5">
      <c r="A46" s="128"/>
      <c r="B46" s="129"/>
      <c r="C46" s="129"/>
      <c r="D46" s="129"/>
      <c r="E46" s="129"/>
      <c r="F46" s="130"/>
      <c r="G46" s="131"/>
      <c r="H46" s="131"/>
      <c r="I46" s="131"/>
      <c r="J46" s="131"/>
      <c r="K46" s="131"/>
      <c r="L46" s="131"/>
      <c r="M46" s="131"/>
      <c r="N46" s="131"/>
      <c r="O46" s="131"/>
      <c r="P46" s="131"/>
      <c r="Q46" s="132"/>
    </row>
  </sheetData>
  <sheetProtection/>
  <mergeCells count="16">
    <mergeCell ref="I4:J4"/>
    <mergeCell ref="K4:L4"/>
    <mergeCell ref="I1:J1"/>
    <mergeCell ref="K1:L1"/>
    <mergeCell ref="H2:J2"/>
    <mergeCell ref="K2:M2"/>
    <mergeCell ref="A3:D3"/>
    <mergeCell ref="P3:Q3"/>
    <mergeCell ref="A4:A5"/>
    <mergeCell ref="B4:F4"/>
    <mergeCell ref="Q4:Q5"/>
    <mergeCell ref="M4:N4"/>
    <mergeCell ref="O4:P4"/>
    <mergeCell ref="I3:J3"/>
    <mergeCell ref="K3:L3"/>
    <mergeCell ref="G4:H4"/>
  </mergeCells>
  <printOptions horizontalCentered="1"/>
  <pageMargins left="0.3937007874015748" right="0.3937007874015748" top="0.4724409448818898" bottom="0.5905511811023623" header="0.4724409448818898" footer="0.31496062992125984"/>
  <pageSetup firstPageNumber="40" useFirstPageNumber="1" horizontalDpi="600" verticalDpi="600" orientation="portrait" pageOrder="overThenDown" paperSize="9" r:id="rId1"/>
  <headerFooter alignWithMargins="0">
    <oddFooter>&amp;L&amp;C&amp;P&amp;R</oddFooter>
  </headerFooter>
</worksheet>
</file>

<file path=xl/worksheets/sheet12.xml><?xml version="1.0" encoding="utf-8"?>
<worksheet xmlns="http://schemas.openxmlformats.org/spreadsheetml/2006/main" xmlns:r="http://schemas.openxmlformats.org/officeDocument/2006/relationships">
  <dimension ref="A1:P86"/>
  <sheetViews>
    <sheetView view="pageBreakPreview" zoomScale="60" zoomScaleNormal="90" zoomScalePageLayoutView="0" workbookViewId="0" topLeftCell="A22">
      <selection activeCell="A31" sqref="A31:IV31"/>
    </sheetView>
  </sheetViews>
  <sheetFormatPr defaultColWidth="10.16015625" defaultRowHeight="11.25"/>
  <cols>
    <col min="1" max="1" width="4.83203125" style="145" customWidth="1"/>
    <col min="2" max="2" width="4.83203125" style="146" customWidth="1"/>
    <col min="3" max="3" width="4.83203125" style="147" customWidth="1"/>
    <col min="4" max="4" width="4.83203125" style="146" customWidth="1"/>
    <col min="5" max="5" width="31.16015625" style="148" customWidth="1"/>
    <col min="6" max="6" width="16.33203125" style="149" customWidth="1"/>
    <col min="7" max="7" width="17.83203125" style="149" customWidth="1"/>
    <col min="8" max="10" width="16.33203125" style="149" customWidth="1"/>
    <col min="11" max="11" width="17.83203125" style="149" customWidth="1"/>
    <col min="12" max="14" width="16.33203125" style="149" customWidth="1"/>
    <col min="15" max="15" width="17.83203125" style="149" customWidth="1"/>
    <col min="16" max="16" width="14.16015625" style="150" customWidth="1"/>
    <col min="17" max="16384" width="10.16015625" style="151" customWidth="1"/>
  </cols>
  <sheetData>
    <row r="1" spans="1:16" s="136" customFormat="1" ht="24.75">
      <c r="A1" s="133" t="s">
        <v>586</v>
      </c>
      <c r="B1" s="134"/>
      <c r="C1" s="135"/>
      <c r="D1" s="134"/>
      <c r="F1" s="137"/>
      <c r="G1" s="138"/>
      <c r="H1" s="959" t="s">
        <v>587</v>
      </c>
      <c r="I1" s="959"/>
      <c r="J1" s="960" t="s">
        <v>588</v>
      </c>
      <c r="K1" s="960"/>
      <c r="L1" s="139"/>
      <c r="M1" s="137"/>
      <c r="N1" s="137"/>
      <c r="O1" s="137"/>
      <c r="P1" s="140"/>
    </row>
    <row r="2" spans="1:16" s="136" customFormat="1" ht="30.75">
      <c r="A2" s="141"/>
      <c r="B2" s="134"/>
      <c r="C2" s="135"/>
      <c r="D2" s="134"/>
      <c r="F2" s="137"/>
      <c r="G2" s="961" t="s">
        <v>719</v>
      </c>
      <c r="H2" s="961"/>
      <c r="I2" s="961"/>
      <c r="J2" s="962" t="s">
        <v>720</v>
      </c>
      <c r="K2" s="962"/>
      <c r="L2" s="962"/>
      <c r="M2" s="137"/>
      <c r="N2" s="137"/>
      <c r="O2" s="137"/>
      <c r="P2" s="140"/>
    </row>
    <row r="3" spans="1:16" s="136" customFormat="1" ht="16.5" customHeight="1">
      <c r="A3" s="967" t="s">
        <v>721</v>
      </c>
      <c r="B3" s="967"/>
      <c r="C3" s="967"/>
      <c r="D3" s="967"/>
      <c r="E3" s="967"/>
      <c r="F3" s="137"/>
      <c r="G3" s="142"/>
      <c r="H3" s="963" t="s">
        <v>686</v>
      </c>
      <c r="I3" s="963"/>
      <c r="J3" s="966" t="s">
        <v>593</v>
      </c>
      <c r="K3" s="966"/>
      <c r="L3" s="143"/>
      <c r="M3" s="137"/>
      <c r="N3" s="137"/>
      <c r="O3" s="963" t="s">
        <v>575</v>
      </c>
      <c r="P3" s="963"/>
    </row>
    <row r="4" spans="1:16" s="144" customFormat="1" ht="22.5" customHeight="1">
      <c r="A4" s="964" t="s">
        <v>687</v>
      </c>
      <c r="B4" s="965" t="s">
        <v>722</v>
      </c>
      <c r="C4" s="965"/>
      <c r="D4" s="965"/>
      <c r="E4" s="965"/>
      <c r="F4" s="958" t="s">
        <v>688</v>
      </c>
      <c r="G4" s="958"/>
      <c r="H4" s="958" t="s">
        <v>689</v>
      </c>
      <c r="I4" s="958"/>
      <c r="J4" s="958" t="s">
        <v>690</v>
      </c>
      <c r="K4" s="958"/>
      <c r="L4" s="958" t="s">
        <v>691</v>
      </c>
      <c r="M4" s="958"/>
      <c r="N4" s="958" t="s">
        <v>692</v>
      </c>
      <c r="O4" s="958"/>
      <c r="P4" s="958" t="s">
        <v>678</v>
      </c>
    </row>
    <row r="5" spans="1:16" s="144" customFormat="1" ht="22.5" customHeight="1">
      <c r="A5" s="964"/>
      <c r="B5" s="341" t="s">
        <v>600</v>
      </c>
      <c r="C5" s="342" t="s">
        <v>601</v>
      </c>
      <c r="D5" s="341" t="s">
        <v>602</v>
      </c>
      <c r="E5" s="343" t="s">
        <v>693</v>
      </c>
      <c r="F5" s="340" t="s">
        <v>723</v>
      </c>
      <c r="G5" s="340" t="s">
        <v>610</v>
      </c>
      <c r="H5" s="340" t="s">
        <v>723</v>
      </c>
      <c r="I5" s="340" t="s">
        <v>610</v>
      </c>
      <c r="J5" s="340" t="s">
        <v>723</v>
      </c>
      <c r="K5" s="340" t="s">
        <v>610</v>
      </c>
      <c r="L5" s="340" t="s">
        <v>723</v>
      </c>
      <c r="M5" s="340" t="s">
        <v>610</v>
      </c>
      <c r="N5" s="340" t="s">
        <v>723</v>
      </c>
      <c r="O5" s="340" t="s">
        <v>610</v>
      </c>
      <c r="P5" s="958"/>
    </row>
    <row r="6" spans="1:15" ht="21" customHeight="1">
      <c r="A6" s="145" t="s">
        <v>586</v>
      </c>
      <c r="B6" s="146" t="s">
        <v>586</v>
      </c>
      <c r="C6" s="147" t="s">
        <v>586</v>
      </c>
      <c r="D6" s="146" t="s">
        <v>586</v>
      </c>
      <c r="E6" s="344" t="s">
        <v>694</v>
      </c>
      <c r="F6" s="345" t="s">
        <v>613</v>
      </c>
      <c r="G6" s="345">
        <v>569457410</v>
      </c>
      <c r="H6" s="345" t="s">
        <v>613</v>
      </c>
      <c r="I6" s="345">
        <v>39642091</v>
      </c>
      <c r="J6" s="345" t="s">
        <v>613</v>
      </c>
      <c r="K6" s="345">
        <v>245604536</v>
      </c>
      <c r="L6" s="345" t="s">
        <v>613</v>
      </c>
      <c r="M6" s="345" t="s">
        <v>613</v>
      </c>
      <c r="N6" s="345" t="s">
        <v>613</v>
      </c>
      <c r="O6" s="345">
        <v>284210783</v>
      </c>
    </row>
    <row r="7" spans="1:15" ht="21" customHeight="1">
      <c r="A7" s="145" t="s">
        <v>586</v>
      </c>
      <c r="B7" s="146" t="s">
        <v>586</v>
      </c>
      <c r="C7" s="147" t="s">
        <v>586</v>
      </c>
      <c r="D7" s="146" t="s">
        <v>586</v>
      </c>
      <c r="E7" s="344" t="s">
        <v>695</v>
      </c>
      <c r="F7" s="345" t="s">
        <v>613</v>
      </c>
      <c r="G7" s="345">
        <v>39166284</v>
      </c>
      <c r="H7" s="345" t="s">
        <v>613</v>
      </c>
      <c r="I7" s="345">
        <v>1878606</v>
      </c>
      <c r="J7" s="345" t="s">
        <v>613</v>
      </c>
      <c r="K7" s="345">
        <v>20869339</v>
      </c>
      <c r="L7" s="345" t="s">
        <v>613</v>
      </c>
      <c r="M7" s="345" t="s">
        <v>613</v>
      </c>
      <c r="N7" s="345" t="s">
        <v>613</v>
      </c>
      <c r="O7" s="345">
        <v>16418339</v>
      </c>
    </row>
    <row r="8" spans="1:15" ht="21" customHeight="1">
      <c r="A8" s="145" t="s">
        <v>724</v>
      </c>
      <c r="B8" s="146" t="s">
        <v>586</v>
      </c>
      <c r="C8" s="147" t="s">
        <v>586</v>
      </c>
      <c r="D8" s="146" t="s">
        <v>586</v>
      </c>
      <c r="E8" s="344" t="s">
        <v>725</v>
      </c>
      <c r="F8" s="345" t="s">
        <v>613</v>
      </c>
      <c r="G8" s="345">
        <v>1214145</v>
      </c>
      <c r="H8" s="345" t="s">
        <v>613</v>
      </c>
      <c r="I8" s="345" t="s">
        <v>613</v>
      </c>
      <c r="J8" s="345" t="s">
        <v>613</v>
      </c>
      <c r="K8" s="345">
        <v>1157565</v>
      </c>
      <c r="L8" s="345" t="s">
        <v>613</v>
      </c>
      <c r="M8" s="345" t="s">
        <v>613</v>
      </c>
      <c r="N8" s="345" t="s">
        <v>613</v>
      </c>
      <c r="O8" s="345">
        <v>56580</v>
      </c>
    </row>
    <row r="9" spans="1:15" ht="21" customHeight="1">
      <c r="A9" s="145" t="s">
        <v>586</v>
      </c>
      <c r="B9" s="146" t="s">
        <v>726</v>
      </c>
      <c r="C9" s="147" t="s">
        <v>586</v>
      </c>
      <c r="D9" s="146" t="s">
        <v>586</v>
      </c>
      <c r="E9" s="344" t="s">
        <v>727</v>
      </c>
      <c r="F9" s="345" t="s">
        <v>613</v>
      </c>
      <c r="G9" s="345">
        <v>1214145</v>
      </c>
      <c r="H9" s="345" t="s">
        <v>613</v>
      </c>
      <c r="I9" s="345" t="s">
        <v>613</v>
      </c>
      <c r="J9" s="345" t="s">
        <v>613</v>
      </c>
      <c r="K9" s="345">
        <v>1157565</v>
      </c>
      <c r="L9" s="345" t="s">
        <v>613</v>
      </c>
      <c r="M9" s="345" t="s">
        <v>613</v>
      </c>
      <c r="N9" s="345" t="s">
        <v>613</v>
      </c>
      <c r="O9" s="345">
        <v>56580</v>
      </c>
    </row>
    <row r="10" spans="1:15" ht="21" customHeight="1">
      <c r="A10" s="145" t="s">
        <v>586</v>
      </c>
      <c r="B10" s="146" t="s">
        <v>586</v>
      </c>
      <c r="C10" s="147" t="s">
        <v>728</v>
      </c>
      <c r="D10" s="146" t="s">
        <v>586</v>
      </c>
      <c r="E10" s="344" t="s">
        <v>729</v>
      </c>
      <c r="F10" s="345" t="s">
        <v>613</v>
      </c>
      <c r="G10" s="345">
        <v>1214145</v>
      </c>
      <c r="H10" s="345" t="s">
        <v>613</v>
      </c>
      <c r="I10" s="345" t="s">
        <v>613</v>
      </c>
      <c r="J10" s="345" t="s">
        <v>613</v>
      </c>
      <c r="K10" s="345">
        <v>1157565</v>
      </c>
      <c r="L10" s="345" t="s">
        <v>613</v>
      </c>
      <c r="M10" s="345" t="s">
        <v>613</v>
      </c>
      <c r="N10" s="345" t="s">
        <v>613</v>
      </c>
      <c r="O10" s="345">
        <v>56580</v>
      </c>
    </row>
    <row r="11" spans="1:15" ht="21" customHeight="1">
      <c r="A11" s="145" t="s">
        <v>586</v>
      </c>
      <c r="B11" s="146" t="s">
        <v>586</v>
      </c>
      <c r="C11" s="147" t="s">
        <v>586</v>
      </c>
      <c r="D11" s="146" t="s">
        <v>620</v>
      </c>
      <c r="E11" s="344" t="s">
        <v>730</v>
      </c>
      <c r="F11" s="345" t="s">
        <v>613</v>
      </c>
      <c r="G11" s="345">
        <v>1214145</v>
      </c>
      <c r="H11" s="345" t="s">
        <v>613</v>
      </c>
      <c r="I11" s="345" t="s">
        <v>613</v>
      </c>
      <c r="J11" s="345" t="s">
        <v>613</v>
      </c>
      <c r="K11" s="345">
        <v>1157565</v>
      </c>
      <c r="L11" s="345" t="s">
        <v>613</v>
      </c>
      <c r="M11" s="345" t="s">
        <v>613</v>
      </c>
      <c r="N11" s="345" t="s">
        <v>613</v>
      </c>
      <c r="O11" s="345">
        <v>56580</v>
      </c>
    </row>
    <row r="12" spans="1:15" ht="21" customHeight="1">
      <c r="A12" s="145" t="s">
        <v>696</v>
      </c>
      <c r="B12" s="146" t="s">
        <v>586</v>
      </c>
      <c r="C12" s="147" t="s">
        <v>586</v>
      </c>
      <c r="D12" s="146" t="s">
        <v>586</v>
      </c>
      <c r="E12" s="344" t="s">
        <v>697</v>
      </c>
      <c r="F12" s="345" t="s">
        <v>613</v>
      </c>
      <c r="G12" s="345">
        <v>18590931</v>
      </c>
      <c r="H12" s="345" t="s">
        <v>613</v>
      </c>
      <c r="I12" s="345">
        <v>505000</v>
      </c>
      <c r="J12" s="345" t="s">
        <v>613</v>
      </c>
      <c r="K12" s="345">
        <v>4555600</v>
      </c>
      <c r="L12" s="345" t="s">
        <v>613</v>
      </c>
      <c r="M12" s="345" t="s">
        <v>613</v>
      </c>
      <c r="N12" s="345" t="s">
        <v>613</v>
      </c>
      <c r="O12" s="345">
        <v>13530331</v>
      </c>
    </row>
    <row r="13" spans="1:15" ht="21" customHeight="1">
      <c r="A13" s="145" t="s">
        <v>586</v>
      </c>
      <c r="B13" s="146" t="s">
        <v>731</v>
      </c>
      <c r="C13" s="147" t="s">
        <v>586</v>
      </c>
      <c r="D13" s="146" t="s">
        <v>586</v>
      </c>
      <c r="E13" s="344" t="s">
        <v>732</v>
      </c>
      <c r="F13" s="345" t="s">
        <v>613</v>
      </c>
      <c r="G13" s="345">
        <v>1240000</v>
      </c>
      <c r="H13" s="345" t="s">
        <v>613</v>
      </c>
      <c r="I13" s="345" t="s">
        <v>613</v>
      </c>
      <c r="J13" s="345" t="s">
        <v>613</v>
      </c>
      <c r="K13" s="345">
        <v>1240000</v>
      </c>
      <c r="L13" s="345" t="s">
        <v>613</v>
      </c>
      <c r="M13" s="345" t="s">
        <v>613</v>
      </c>
      <c r="N13" s="345" t="s">
        <v>613</v>
      </c>
      <c r="O13" s="345" t="s">
        <v>613</v>
      </c>
    </row>
    <row r="14" spans="1:15" ht="21" customHeight="1">
      <c r="A14" s="145" t="s">
        <v>586</v>
      </c>
      <c r="B14" s="146" t="s">
        <v>586</v>
      </c>
      <c r="C14" s="147" t="s">
        <v>728</v>
      </c>
      <c r="D14" s="146" t="s">
        <v>586</v>
      </c>
      <c r="E14" s="344" t="s">
        <v>729</v>
      </c>
      <c r="F14" s="345" t="s">
        <v>613</v>
      </c>
      <c r="G14" s="345">
        <v>1240000</v>
      </c>
      <c r="H14" s="345" t="s">
        <v>613</v>
      </c>
      <c r="I14" s="345" t="s">
        <v>613</v>
      </c>
      <c r="J14" s="345" t="s">
        <v>613</v>
      </c>
      <c r="K14" s="345">
        <v>1240000</v>
      </c>
      <c r="L14" s="345" t="s">
        <v>613</v>
      </c>
      <c r="M14" s="345" t="s">
        <v>613</v>
      </c>
      <c r="N14" s="345" t="s">
        <v>613</v>
      </c>
      <c r="O14" s="345" t="s">
        <v>613</v>
      </c>
    </row>
    <row r="15" spans="1:15" ht="21" customHeight="1">
      <c r="A15" s="145" t="s">
        <v>586</v>
      </c>
      <c r="B15" s="146" t="s">
        <v>586</v>
      </c>
      <c r="C15" s="147" t="s">
        <v>586</v>
      </c>
      <c r="D15" s="146" t="s">
        <v>611</v>
      </c>
      <c r="E15" s="344" t="s">
        <v>733</v>
      </c>
      <c r="F15" s="345" t="s">
        <v>613</v>
      </c>
      <c r="G15" s="345">
        <v>1240000</v>
      </c>
      <c r="H15" s="345" t="s">
        <v>613</v>
      </c>
      <c r="I15" s="345" t="s">
        <v>613</v>
      </c>
      <c r="J15" s="345" t="s">
        <v>613</v>
      </c>
      <c r="K15" s="345">
        <v>1240000</v>
      </c>
      <c r="L15" s="345" t="s">
        <v>613</v>
      </c>
      <c r="M15" s="345" t="s">
        <v>613</v>
      </c>
      <c r="N15" s="345" t="s">
        <v>613</v>
      </c>
      <c r="O15" s="345" t="s">
        <v>613</v>
      </c>
    </row>
    <row r="16" spans="1:15" ht="21" customHeight="1">
      <c r="A16" s="145" t="s">
        <v>586</v>
      </c>
      <c r="B16" s="146" t="s">
        <v>726</v>
      </c>
      <c r="C16" s="147" t="s">
        <v>586</v>
      </c>
      <c r="D16" s="146" t="s">
        <v>586</v>
      </c>
      <c r="E16" s="344" t="s">
        <v>727</v>
      </c>
      <c r="F16" s="345" t="s">
        <v>613</v>
      </c>
      <c r="G16" s="345">
        <v>1326936</v>
      </c>
      <c r="H16" s="345" t="s">
        <v>613</v>
      </c>
      <c r="I16" s="345" t="s">
        <v>613</v>
      </c>
      <c r="J16" s="345" t="s">
        <v>613</v>
      </c>
      <c r="K16" s="345" t="s">
        <v>613</v>
      </c>
      <c r="L16" s="345" t="s">
        <v>613</v>
      </c>
      <c r="M16" s="345" t="s">
        <v>613</v>
      </c>
      <c r="N16" s="345" t="s">
        <v>613</v>
      </c>
      <c r="O16" s="345">
        <v>1326936</v>
      </c>
    </row>
    <row r="17" spans="1:15" ht="21" customHeight="1">
      <c r="A17" s="145" t="s">
        <v>586</v>
      </c>
      <c r="B17" s="146" t="s">
        <v>586</v>
      </c>
      <c r="C17" s="147" t="s">
        <v>728</v>
      </c>
      <c r="D17" s="146" t="s">
        <v>586</v>
      </c>
      <c r="E17" s="344" t="s">
        <v>729</v>
      </c>
      <c r="F17" s="345" t="s">
        <v>613</v>
      </c>
      <c r="G17" s="345">
        <v>1326936</v>
      </c>
      <c r="H17" s="345" t="s">
        <v>613</v>
      </c>
      <c r="I17" s="345" t="s">
        <v>613</v>
      </c>
      <c r="J17" s="345" t="s">
        <v>613</v>
      </c>
      <c r="K17" s="345" t="s">
        <v>613</v>
      </c>
      <c r="L17" s="345" t="s">
        <v>613</v>
      </c>
      <c r="M17" s="345" t="s">
        <v>613</v>
      </c>
      <c r="N17" s="345" t="s">
        <v>613</v>
      </c>
      <c r="O17" s="345">
        <v>1326936</v>
      </c>
    </row>
    <row r="18" spans="1:15" ht="21" customHeight="1">
      <c r="A18" s="145" t="s">
        <v>586</v>
      </c>
      <c r="B18" s="146" t="s">
        <v>586</v>
      </c>
      <c r="C18" s="147" t="s">
        <v>586</v>
      </c>
      <c r="D18" s="146" t="s">
        <v>620</v>
      </c>
      <c r="E18" s="344" t="s">
        <v>730</v>
      </c>
      <c r="F18" s="345" t="s">
        <v>613</v>
      </c>
      <c r="G18" s="345">
        <v>1326936</v>
      </c>
      <c r="H18" s="345" t="s">
        <v>613</v>
      </c>
      <c r="I18" s="345" t="s">
        <v>613</v>
      </c>
      <c r="J18" s="345" t="s">
        <v>613</v>
      </c>
      <c r="K18" s="345" t="s">
        <v>613</v>
      </c>
      <c r="L18" s="345" t="s">
        <v>613</v>
      </c>
      <c r="M18" s="345" t="s">
        <v>613</v>
      </c>
      <c r="N18" s="345" t="s">
        <v>613</v>
      </c>
      <c r="O18" s="345">
        <v>1326936</v>
      </c>
    </row>
    <row r="19" spans="1:15" ht="21" customHeight="1">
      <c r="A19" s="145" t="s">
        <v>586</v>
      </c>
      <c r="B19" s="146" t="s">
        <v>734</v>
      </c>
      <c r="C19" s="147" t="s">
        <v>586</v>
      </c>
      <c r="D19" s="146" t="s">
        <v>586</v>
      </c>
      <c r="E19" s="344" t="s">
        <v>735</v>
      </c>
      <c r="F19" s="345" t="s">
        <v>613</v>
      </c>
      <c r="G19" s="345">
        <v>2836000</v>
      </c>
      <c r="H19" s="345" t="s">
        <v>613</v>
      </c>
      <c r="I19" s="345" t="s">
        <v>613</v>
      </c>
      <c r="J19" s="345" t="s">
        <v>613</v>
      </c>
      <c r="K19" s="345">
        <v>970000</v>
      </c>
      <c r="L19" s="345" t="s">
        <v>613</v>
      </c>
      <c r="M19" s="345" t="s">
        <v>613</v>
      </c>
      <c r="N19" s="345" t="s">
        <v>613</v>
      </c>
      <c r="O19" s="345">
        <v>1866000</v>
      </c>
    </row>
    <row r="20" spans="1:15" ht="21" customHeight="1">
      <c r="A20" s="145" t="s">
        <v>586</v>
      </c>
      <c r="B20" s="146" t="s">
        <v>586</v>
      </c>
      <c r="C20" s="147" t="s">
        <v>728</v>
      </c>
      <c r="D20" s="146" t="s">
        <v>586</v>
      </c>
      <c r="E20" s="344" t="s">
        <v>729</v>
      </c>
      <c r="F20" s="345" t="s">
        <v>613</v>
      </c>
      <c r="G20" s="345">
        <v>2836000</v>
      </c>
      <c r="H20" s="345" t="s">
        <v>613</v>
      </c>
      <c r="I20" s="345" t="s">
        <v>613</v>
      </c>
      <c r="J20" s="345" t="s">
        <v>613</v>
      </c>
      <c r="K20" s="345">
        <v>970000</v>
      </c>
      <c r="L20" s="345" t="s">
        <v>613</v>
      </c>
      <c r="M20" s="345" t="s">
        <v>613</v>
      </c>
      <c r="N20" s="345" t="s">
        <v>613</v>
      </c>
      <c r="O20" s="345">
        <v>1866000</v>
      </c>
    </row>
    <row r="21" spans="1:15" ht="21" customHeight="1">
      <c r="A21" s="145" t="s">
        <v>586</v>
      </c>
      <c r="B21" s="146" t="s">
        <v>586</v>
      </c>
      <c r="C21" s="147" t="s">
        <v>586</v>
      </c>
      <c r="D21" s="146" t="s">
        <v>611</v>
      </c>
      <c r="E21" s="344" t="s">
        <v>736</v>
      </c>
      <c r="F21" s="345" t="s">
        <v>613</v>
      </c>
      <c r="G21" s="345">
        <v>2836000</v>
      </c>
      <c r="H21" s="345" t="s">
        <v>613</v>
      </c>
      <c r="I21" s="345" t="s">
        <v>613</v>
      </c>
      <c r="J21" s="345" t="s">
        <v>613</v>
      </c>
      <c r="K21" s="345">
        <v>970000</v>
      </c>
      <c r="L21" s="345" t="s">
        <v>613</v>
      </c>
      <c r="M21" s="345" t="s">
        <v>613</v>
      </c>
      <c r="N21" s="345" t="s">
        <v>613</v>
      </c>
      <c r="O21" s="345">
        <v>1866000</v>
      </c>
    </row>
    <row r="22" spans="1:15" ht="21" customHeight="1">
      <c r="A22" s="145" t="s">
        <v>586</v>
      </c>
      <c r="B22" s="146" t="s">
        <v>737</v>
      </c>
      <c r="C22" s="147" t="s">
        <v>586</v>
      </c>
      <c r="D22" s="146" t="s">
        <v>586</v>
      </c>
      <c r="E22" s="344" t="s">
        <v>738</v>
      </c>
      <c r="F22" s="345" t="s">
        <v>613</v>
      </c>
      <c r="G22" s="345">
        <v>600000</v>
      </c>
      <c r="H22" s="345" t="s">
        <v>613</v>
      </c>
      <c r="I22" s="345">
        <v>505000</v>
      </c>
      <c r="J22" s="345" t="s">
        <v>613</v>
      </c>
      <c r="K22" s="345">
        <v>95000</v>
      </c>
      <c r="L22" s="345" t="s">
        <v>613</v>
      </c>
      <c r="M22" s="345" t="s">
        <v>613</v>
      </c>
      <c r="N22" s="345" t="s">
        <v>613</v>
      </c>
      <c r="O22" s="345" t="s">
        <v>613</v>
      </c>
    </row>
    <row r="23" spans="1:15" ht="21" customHeight="1">
      <c r="A23" s="145" t="s">
        <v>586</v>
      </c>
      <c r="B23" s="146" t="s">
        <v>586</v>
      </c>
      <c r="C23" s="147" t="s">
        <v>728</v>
      </c>
      <c r="D23" s="146" t="s">
        <v>586</v>
      </c>
      <c r="E23" s="344" t="s">
        <v>729</v>
      </c>
      <c r="F23" s="345" t="s">
        <v>613</v>
      </c>
      <c r="G23" s="345">
        <v>600000</v>
      </c>
      <c r="H23" s="345" t="s">
        <v>613</v>
      </c>
      <c r="I23" s="345">
        <v>505000</v>
      </c>
      <c r="J23" s="345" t="s">
        <v>613</v>
      </c>
      <c r="K23" s="345">
        <v>95000</v>
      </c>
      <c r="L23" s="345" t="s">
        <v>613</v>
      </c>
      <c r="M23" s="345" t="s">
        <v>613</v>
      </c>
      <c r="N23" s="345" t="s">
        <v>613</v>
      </c>
      <c r="O23" s="345" t="s">
        <v>613</v>
      </c>
    </row>
    <row r="24" spans="1:15" ht="21" customHeight="1">
      <c r="A24" s="145" t="s">
        <v>586</v>
      </c>
      <c r="B24" s="146" t="s">
        <v>586</v>
      </c>
      <c r="C24" s="147" t="s">
        <v>586</v>
      </c>
      <c r="D24" s="146" t="s">
        <v>617</v>
      </c>
      <c r="E24" s="344" t="s">
        <v>739</v>
      </c>
      <c r="F24" s="345" t="s">
        <v>613</v>
      </c>
      <c r="G24" s="345">
        <v>600000</v>
      </c>
      <c r="H24" s="345" t="s">
        <v>613</v>
      </c>
      <c r="I24" s="345">
        <v>505000</v>
      </c>
      <c r="J24" s="345" t="s">
        <v>613</v>
      </c>
      <c r="K24" s="345">
        <v>95000</v>
      </c>
      <c r="L24" s="345" t="s">
        <v>613</v>
      </c>
      <c r="M24" s="345" t="s">
        <v>613</v>
      </c>
      <c r="N24" s="345" t="s">
        <v>613</v>
      </c>
      <c r="O24" s="345" t="s">
        <v>613</v>
      </c>
    </row>
    <row r="25" spans="1:15" ht="21" customHeight="1">
      <c r="A25" s="145" t="s">
        <v>586</v>
      </c>
      <c r="B25" s="146" t="s">
        <v>740</v>
      </c>
      <c r="C25" s="147" t="s">
        <v>586</v>
      </c>
      <c r="D25" s="146" t="s">
        <v>586</v>
      </c>
      <c r="E25" s="344" t="s">
        <v>741</v>
      </c>
      <c r="F25" s="345" t="s">
        <v>613</v>
      </c>
      <c r="G25" s="345">
        <v>10948734</v>
      </c>
      <c r="H25" s="345" t="s">
        <v>613</v>
      </c>
      <c r="I25" s="345" t="s">
        <v>613</v>
      </c>
      <c r="J25" s="345" t="s">
        <v>613</v>
      </c>
      <c r="K25" s="345">
        <v>2250600</v>
      </c>
      <c r="L25" s="345" t="s">
        <v>613</v>
      </c>
      <c r="M25" s="345" t="s">
        <v>613</v>
      </c>
      <c r="N25" s="345" t="s">
        <v>613</v>
      </c>
      <c r="O25" s="345">
        <v>8698134</v>
      </c>
    </row>
    <row r="26" spans="1:15" ht="21" customHeight="1">
      <c r="A26" s="145" t="s">
        <v>586</v>
      </c>
      <c r="B26" s="146" t="s">
        <v>586</v>
      </c>
      <c r="C26" s="147" t="s">
        <v>728</v>
      </c>
      <c r="D26" s="146" t="s">
        <v>586</v>
      </c>
      <c r="E26" s="344" t="s">
        <v>729</v>
      </c>
      <c r="F26" s="345" t="s">
        <v>613</v>
      </c>
      <c r="G26" s="345">
        <v>10948734</v>
      </c>
      <c r="H26" s="345" t="s">
        <v>613</v>
      </c>
      <c r="I26" s="345" t="s">
        <v>613</v>
      </c>
      <c r="J26" s="345" t="s">
        <v>613</v>
      </c>
      <c r="K26" s="345">
        <v>2250600</v>
      </c>
      <c r="L26" s="345" t="s">
        <v>613</v>
      </c>
      <c r="M26" s="345" t="s">
        <v>613</v>
      </c>
      <c r="N26" s="345" t="s">
        <v>613</v>
      </c>
      <c r="O26" s="345">
        <v>8698134</v>
      </c>
    </row>
    <row r="27" spans="1:15" ht="21" customHeight="1">
      <c r="A27" s="145" t="s">
        <v>586</v>
      </c>
      <c r="B27" s="146" t="s">
        <v>586</v>
      </c>
      <c r="C27" s="147" t="s">
        <v>586</v>
      </c>
      <c r="D27" s="146" t="s">
        <v>611</v>
      </c>
      <c r="E27" s="344" t="s">
        <v>742</v>
      </c>
      <c r="F27" s="345" t="s">
        <v>613</v>
      </c>
      <c r="G27" s="345">
        <v>10948734</v>
      </c>
      <c r="H27" s="345" t="s">
        <v>613</v>
      </c>
      <c r="I27" s="345" t="s">
        <v>613</v>
      </c>
      <c r="J27" s="345" t="s">
        <v>613</v>
      </c>
      <c r="K27" s="345">
        <v>2250600</v>
      </c>
      <c r="L27" s="345" t="s">
        <v>613</v>
      </c>
      <c r="M27" s="345" t="s">
        <v>613</v>
      </c>
      <c r="N27" s="345" t="s">
        <v>613</v>
      </c>
      <c r="O27" s="345">
        <v>8698134</v>
      </c>
    </row>
    <row r="28" spans="1:15" ht="21" customHeight="1">
      <c r="A28" s="145" t="s">
        <v>586</v>
      </c>
      <c r="B28" s="146" t="s">
        <v>743</v>
      </c>
      <c r="C28" s="147" t="s">
        <v>586</v>
      </c>
      <c r="D28" s="146" t="s">
        <v>586</v>
      </c>
      <c r="E28" s="344" t="s">
        <v>744</v>
      </c>
      <c r="F28" s="345" t="s">
        <v>613</v>
      </c>
      <c r="G28" s="345">
        <v>1639261</v>
      </c>
      <c r="H28" s="345" t="s">
        <v>613</v>
      </c>
      <c r="I28" s="345" t="s">
        <v>613</v>
      </c>
      <c r="J28" s="345" t="s">
        <v>613</v>
      </c>
      <c r="K28" s="345" t="s">
        <v>613</v>
      </c>
      <c r="L28" s="345" t="s">
        <v>613</v>
      </c>
      <c r="M28" s="345" t="s">
        <v>613</v>
      </c>
      <c r="N28" s="345" t="s">
        <v>613</v>
      </c>
      <c r="O28" s="345">
        <v>1639261</v>
      </c>
    </row>
    <row r="29" spans="1:15" ht="21" customHeight="1">
      <c r="A29" s="145" t="s">
        <v>586</v>
      </c>
      <c r="B29" s="146" t="s">
        <v>586</v>
      </c>
      <c r="C29" s="147" t="s">
        <v>728</v>
      </c>
      <c r="D29" s="146" t="s">
        <v>586</v>
      </c>
      <c r="E29" s="344" t="s">
        <v>729</v>
      </c>
      <c r="F29" s="345" t="s">
        <v>613</v>
      </c>
      <c r="G29" s="345">
        <v>1639261</v>
      </c>
      <c r="H29" s="345" t="s">
        <v>613</v>
      </c>
      <c r="I29" s="345" t="s">
        <v>613</v>
      </c>
      <c r="J29" s="345" t="s">
        <v>613</v>
      </c>
      <c r="K29" s="345" t="s">
        <v>613</v>
      </c>
      <c r="L29" s="345" t="s">
        <v>613</v>
      </c>
      <c r="M29" s="345" t="s">
        <v>613</v>
      </c>
      <c r="N29" s="345" t="s">
        <v>613</v>
      </c>
      <c r="O29" s="345">
        <v>1639261</v>
      </c>
    </row>
    <row r="30" spans="1:15" ht="21" customHeight="1">
      <c r="A30" s="145" t="s">
        <v>586</v>
      </c>
      <c r="B30" s="146" t="s">
        <v>586</v>
      </c>
      <c r="C30" s="147" t="s">
        <v>586</v>
      </c>
      <c r="D30" s="146" t="s">
        <v>611</v>
      </c>
      <c r="E30" s="344" t="s">
        <v>733</v>
      </c>
      <c r="F30" s="345" t="s">
        <v>613</v>
      </c>
      <c r="G30" s="345">
        <v>1639261</v>
      </c>
      <c r="H30" s="345" t="s">
        <v>613</v>
      </c>
      <c r="I30" s="345" t="s">
        <v>613</v>
      </c>
      <c r="J30" s="345" t="s">
        <v>613</v>
      </c>
      <c r="K30" s="345" t="s">
        <v>613</v>
      </c>
      <c r="L30" s="345" t="s">
        <v>613</v>
      </c>
      <c r="M30" s="345" t="s">
        <v>613</v>
      </c>
      <c r="N30" s="345" t="s">
        <v>613</v>
      </c>
      <c r="O30" s="345">
        <v>1639261</v>
      </c>
    </row>
    <row r="31" spans="1:15" ht="21" customHeight="1">
      <c r="A31" s="145" t="s">
        <v>702</v>
      </c>
      <c r="B31" s="146" t="s">
        <v>586</v>
      </c>
      <c r="C31" s="147" t="s">
        <v>586</v>
      </c>
      <c r="D31" s="146" t="s">
        <v>586</v>
      </c>
      <c r="E31" s="344" t="s">
        <v>703</v>
      </c>
      <c r="F31" s="345" t="s">
        <v>613</v>
      </c>
      <c r="G31" s="345">
        <v>19361208</v>
      </c>
      <c r="H31" s="345" t="s">
        <v>613</v>
      </c>
      <c r="I31" s="345">
        <v>1373606</v>
      </c>
      <c r="J31" s="345" t="s">
        <v>613</v>
      </c>
      <c r="K31" s="345">
        <v>15156174</v>
      </c>
      <c r="L31" s="345" t="s">
        <v>613</v>
      </c>
      <c r="M31" s="345" t="s">
        <v>613</v>
      </c>
      <c r="N31" s="345" t="s">
        <v>613</v>
      </c>
      <c r="O31" s="345">
        <v>2831428</v>
      </c>
    </row>
    <row r="32" spans="1:15" ht="21" customHeight="1">
      <c r="A32" s="145" t="s">
        <v>586</v>
      </c>
      <c r="B32" s="146" t="s">
        <v>731</v>
      </c>
      <c r="C32" s="147" t="s">
        <v>586</v>
      </c>
      <c r="D32" s="146" t="s">
        <v>586</v>
      </c>
      <c r="E32" s="344" t="s">
        <v>732</v>
      </c>
      <c r="F32" s="345" t="s">
        <v>613</v>
      </c>
      <c r="G32" s="345">
        <v>7200</v>
      </c>
      <c r="H32" s="345" t="s">
        <v>613</v>
      </c>
      <c r="I32" s="345" t="s">
        <v>613</v>
      </c>
      <c r="J32" s="345" t="s">
        <v>613</v>
      </c>
      <c r="K32" s="345">
        <v>4800</v>
      </c>
      <c r="L32" s="345" t="s">
        <v>613</v>
      </c>
      <c r="M32" s="345" t="s">
        <v>613</v>
      </c>
      <c r="N32" s="345" t="s">
        <v>613</v>
      </c>
      <c r="O32" s="345">
        <v>2400</v>
      </c>
    </row>
    <row r="33" spans="1:15" ht="21" customHeight="1">
      <c r="A33" s="145" t="s">
        <v>586</v>
      </c>
      <c r="B33" s="146" t="s">
        <v>586</v>
      </c>
      <c r="C33" s="147" t="s">
        <v>728</v>
      </c>
      <c r="D33" s="146" t="s">
        <v>586</v>
      </c>
      <c r="E33" s="344" t="s">
        <v>729</v>
      </c>
      <c r="F33" s="345" t="s">
        <v>613</v>
      </c>
      <c r="G33" s="345">
        <v>7200</v>
      </c>
      <c r="H33" s="345" t="s">
        <v>613</v>
      </c>
      <c r="I33" s="345" t="s">
        <v>613</v>
      </c>
      <c r="J33" s="345" t="s">
        <v>613</v>
      </c>
      <c r="K33" s="345">
        <v>4800</v>
      </c>
      <c r="L33" s="345" t="s">
        <v>613</v>
      </c>
      <c r="M33" s="345" t="s">
        <v>613</v>
      </c>
      <c r="N33" s="345" t="s">
        <v>613</v>
      </c>
      <c r="O33" s="345">
        <v>2400</v>
      </c>
    </row>
    <row r="34" spans="1:15" ht="21" customHeight="1">
      <c r="A34" s="145" t="s">
        <v>586</v>
      </c>
      <c r="B34" s="146" t="s">
        <v>586</v>
      </c>
      <c r="C34" s="147" t="s">
        <v>586</v>
      </c>
      <c r="D34" s="146" t="s">
        <v>611</v>
      </c>
      <c r="E34" s="344" t="s">
        <v>733</v>
      </c>
      <c r="F34" s="345" t="s">
        <v>613</v>
      </c>
      <c r="G34" s="345">
        <v>7200</v>
      </c>
      <c r="H34" s="345" t="s">
        <v>613</v>
      </c>
      <c r="I34" s="345" t="s">
        <v>613</v>
      </c>
      <c r="J34" s="345" t="s">
        <v>613</v>
      </c>
      <c r="K34" s="345">
        <v>4800</v>
      </c>
      <c r="L34" s="345" t="s">
        <v>613</v>
      </c>
      <c r="M34" s="345" t="s">
        <v>613</v>
      </c>
      <c r="N34" s="345" t="s">
        <v>613</v>
      </c>
      <c r="O34" s="345">
        <v>2400</v>
      </c>
    </row>
    <row r="35" spans="1:15" ht="21" customHeight="1">
      <c r="A35" s="145" t="s">
        <v>586</v>
      </c>
      <c r="B35" s="146" t="s">
        <v>745</v>
      </c>
      <c r="C35" s="147" t="s">
        <v>586</v>
      </c>
      <c r="D35" s="146" t="s">
        <v>586</v>
      </c>
      <c r="E35" s="344" t="s">
        <v>746</v>
      </c>
      <c r="F35" s="345" t="s">
        <v>613</v>
      </c>
      <c r="G35" s="345">
        <v>4500360</v>
      </c>
      <c r="H35" s="345" t="s">
        <v>613</v>
      </c>
      <c r="I35" s="345">
        <v>415400</v>
      </c>
      <c r="J35" s="345" t="s">
        <v>613</v>
      </c>
      <c r="K35" s="345">
        <v>3235944</v>
      </c>
      <c r="L35" s="345" t="s">
        <v>613</v>
      </c>
      <c r="M35" s="345" t="s">
        <v>613</v>
      </c>
      <c r="N35" s="345" t="s">
        <v>613</v>
      </c>
      <c r="O35" s="345">
        <v>849016</v>
      </c>
    </row>
    <row r="36" spans="1:15" ht="21" customHeight="1">
      <c r="A36" s="145" t="s">
        <v>586</v>
      </c>
      <c r="B36" s="146" t="s">
        <v>586</v>
      </c>
      <c r="C36" s="147" t="s">
        <v>728</v>
      </c>
      <c r="D36" s="146" t="s">
        <v>586</v>
      </c>
      <c r="E36" s="344" t="s">
        <v>729</v>
      </c>
      <c r="F36" s="345" t="s">
        <v>613</v>
      </c>
      <c r="G36" s="345">
        <v>4500360</v>
      </c>
      <c r="H36" s="345" t="s">
        <v>613</v>
      </c>
      <c r="I36" s="345">
        <v>415400</v>
      </c>
      <c r="J36" s="345" t="s">
        <v>613</v>
      </c>
      <c r="K36" s="345">
        <v>3235944</v>
      </c>
      <c r="L36" s="345" t="s">
        <v>613</v>
      </c>
      <c r="M36" s="345" t="s">
        <v>613</v>
      </c>
      <c r="N36" s="345" t="s">
        <v>613</v>
      </c>
      <c r="O36" s="345">
        <v>849016</v>
      </c>
    </row>
    <row r="37" spans="1:16" ht="21" customHeight="1">
      <c r="A37" s="152" t="s">
        <v>586</v>
      </c>
      <c r="B37" s="153" t="s">
        <v>586</v>
      </c>
      <c r="C37" s="154" t="s">
        <v>586</v>
      </c>
      <c r="D37" s="153" t="s">
        <v>611</v>
      </c>
      <c r="E37" s="346" t="s">
        <v>747</v>
      </c>
      <c r="F37" s="347" t="s">
        <v>613</v>
      </c>
      <c r="G37" s="347">
        <v>4500360</v>
      </c>
      <c r="H37" s="347" t="s">
        <v>613</v>
      </c>
      <c r="I37" s="347">
        <v>415400</v>
      </c>
      <c r="J37" s="347" t="s">
        <v>613</v>
      </c>
      <c r="K37" s="347">
        <v>3235944</v>
      </c>
      <c r="L37" s="347" t="s">
        <v>613</v>
      </c>
      <c r="M37" s="347" t="s">
        <v>613</v>
      </c>
      <c r="N37" s="347" t="s">
        <v>613</v>
      </c>
      <c r="O37" s="347">
        <v>849016</v>
      </c>
      <c r="P37" s="157"/>
    </row>
    <row r="38" spans="1:15" ht="19.5" customHeight="1">
      <c r="A38" s="145" t="s">
        <v>586</v>
      </c>
      <c r="B38" s="146" t="s">
        <v>726</v>
      </c>
      <c r="C38" s="147" t="s">
        <v>586</v>
      </c>
      <c r="D38" s="146" t="s">
        <v>586</v>
      </c>
      <c r="E38" s="344" t="s">
        <v>727</v>
      </c>
      <c r="F38" s="345" t="s">
        <v>613</v>
      </c>
      <c r="G38" s="345">
        <v>1614250</v>
      </c>
      <c r="H38" s="345" t="s">
        <v>613</v>
      </c>
      <c r="I38" s="345">
        <v>67567</v>
      </c>
      <c r="J38" s="345" t="s">
        <v>613</v>
      </c>
      <c r="K38" s="345">
        <v>136671</v>
      </c>
      <c r="L38" s="345" t="s">
        <v>613</v>
      </c>
      <c r="M38" s="345" t="s">
        <v>613</v>
      </c>
      <c r="N38" s="345" t="s">
        <v>613</v>
      </c>
      <c r="O38" s="345">
        <v>1410012</v>
      </c>
    </row>
    <row r="39" spans="1:15" ht="19.5" customHeight="1">
      <c r="A39" s="145" t="s">
        <v>586</v>
      </c>
      <c r="B39" s="146" t="s">
        <v>586</v>
      </c>
      <c r="C39" s="147" t="s">
        <v>728</v>
      </c>
      <c r="D39" s="146" t="s">
        <v>586</v>
      </c>
      <c r="E39" s="344" t="s">
        <v>729</v>
      </c>
      <c r="F39" s="345" t="s">
        <v>613</v>
      </c>
      <c r="G39" s="345">
        <v>1614250</v>
      </c>
      <c r="H39" s="345" t="s">
        <v>613</v>
      </c>
      <c r="I39" s="345">
        <v>67567</v>
      </c>
      <c r="J39" s="345" t="s">
        <v>613</v>
      </c>
      <c r="K39" s="345">
        <v>136671</v>
      </c>
      <c r="L39" s="345" t="s">
        <v>613</v>
      </c>
      <c r="M39" s="345" t="s">
        <v>613</v>
      </c>
      <c r="N39" s="345" t="s">
        <v>613</v>
      </c>
      <c r="O39" s="345">
        <v>1410012</v>
      </c>
    </row>
    <row r="40" spans="1:15" ht="19.5" customHeight="1">
      <c r="A40" s="145" t="s">
        <v>586</v>
      </c>
      <c r="B40" s="146" t="s">
        <v>586</v>
      </c>
      <c r="C40" s="147" t="s">
        <v>586</v>
      </c>
      <c r="D40" s="146" t="s">
        <v>611</v>
      </c>
      <c r="E40" s="344" t="s">
        <v>748</v>
      </c>
      <c r="F40" s="345" t="s">
        <v>613</v>
      </c>
      <c r="G40" s="345">
        <v>614250</v>
      </c>
      <c r="H40" s="345" t="s">
        <v>613</v>
      </c>
      <c r="I40" s="345">
        <v>67567</v>
      </c>
      <c r="J40" s="345" t="s">
        <v>613</v>
      </c>
      <c r="K40" s="345">
        <v>136671</v>
      </c>
      <c r="L40" s="345" t="s">
        <v>613</v>
      </c>
      <c r="M40" s="345" t="s">
        <v>613</v>
      </c>
      <c r="N40" s="345" t="s">
        <v>613</v>
      </c>
      <c r="O40" s="345">
        <v>410012</v>
      </c>
    </row>
    <row r="41" spans="1:15" ht="19.5" customHeight="1">
      <c r="A41" s="145" t="s">
        <v>586</v>
      </c>
      <c r="B41" s="146" t="s">
        <v>586</v>
      </c>
      <c r="C41" s="147" t="s">
        <v>586</v>
      </c>
      <c r="D41" s="146" t="s">
        <v>620</v>
      </c>
      <c r="E41" s="344" t="s">
        <v>749</v>
      </c>
      <c r="F41" s="345" t="s">
        <v>613</v>
      </c>
      <c r="G41" s="345">
        <v>1000000</v>
      </c>
      <c r="H41" s="345" t="s">
        <v>613</v>
      </c>
      <c r="I41" s="345" t="s">
        <v>613</v>
      </c>
      <c r="J41" s="345" t="s">
        <v>613</v>
      </c>
      <c r="K41" s="345" t="s">
        <v>613</v>
      </c>
      <c r="L41" s="345" t="s">
        <v>613</v>
      </c>
      <c r="M41" s="345" t="s">
        <v>613</v>
      </c>
      <c r="N41" s="345" t="s">
        <v>613</v>
      </c>
      <c r="O41" s="345">
        <v>1000000</v>
      </c>
    </row>
    <row r="42" spans="1:15" ht="19.5" customHeight="1">
      <c r="A42" s="145" t="s">
        <v>586</v>
      </c>
      <c r="B42" s="146" t="s">
        <v>750</v>
      </c>
      <c r="C42" s="147" t="s">
        <v>586</v>
      </c>
      <c r="D42" s="146" t="s">
        <v>586</v>
      </c>
      <c r="E42" s="344" t="s">
        <v>751</v>
      </c>
      <c r="F42" s="345" t="s">
        <v>613</v>
      </c>
      <c r="G42" s="345">
        <v>7030698</v>
      </c>
      <c r="H42" s="345" t="s">
        <v>613</v>
      </c>
      <c r="I42" s="345">
        <v>249300</v>
      </c>
      <c r="J42" s="345" t="s">
        <v>613</v>
      </c>
      <c r="K42" s="345">
        <v>6781398</v>
      </c>
      <c r="L42" s="345" t="s">
        <v>613</v>
      </c>
      <c r="M42" s="345" t="s">
        <v>613</v>
      </c>
      <c r="N42" s="345" t="s">
        <v>613</v>
      </c>
      <c r="O42" s="345" t="s">
        <v>613</v>
      </c>
    </row>
    <row r="43" spans="1:15" ht="19.5" customHeight="1">
      <c r="A43" s="145" t="s">
        <v>586</v>
      </c>
      <c r="B43" s="146" t="s">
        <v>586</v>
      </c>
      <c r="C43" s="147" t="s">
        <v>728</v>
      </c>
      <c r="D43" s="146" t="s">
        <v>586</v>
      </c>
      <c r="E43" s="344" t="s">
        <v>729</v>
      </c>
      <c r="F43" s="345" t="s">
        <v>613</v>
      </c>
      <c r="G43" s="345">
        <v>7030698</v>
      </c>
      <c r="H43" s="345" t="s">
        <v>613</v>
      </c>
      <c r="I43" s="345">
        <v>249300</v>
      </c>
      <c r="J43" s="345" t="s">
        <v>613</v>
      </c>
      <c r="K43" s="345">
        <v>6781398</v>
      </c>
      <c r="L43" s="345" t="s">
        <v>613</v>
      </c>
      <c r="M43" s="345" t="s">
        <v>613</v>
      </c>
      <c r="N43" s="345" t="s">
        <v>613</v>
      </c>
      <c r="O43" s="345" t="s">
        <v>613</v>
      </c>
    </row>
    <row r="44" spans="1:15" ht="19.5" customHeight="1">
      <c r="A44" s="145" t="s">
        <v>586</v>
      </c>
      <c r="B44" s="146" t="s">
        <v>586</v>
      </c>
      <c r="C44" s="147" t="s">
        <v>586</v>
      </c>
      <c r="D44" s="146" t="s">
        <v>611</v>
      </c>
      <c r="E44" s="344" t="s">
        <v>752</v>
      </c>
      <c r="F44" s="345" t="s">
        <v>613</v>
      </c>
      <c r="G44" s="345">
        <v>5447962</v>
      </c>
      <c r="H44" s="345" t="s">
        <v>613</v>
      </c>
      <c r="I44" s="345">
        <v>111406</v>
      </c>
      <c r="J44" s="345" t="s">
        <v>613</v>
      </c>
      <c r="K44" s="345">
        <v>5336556</v>
      </c>
      <c r="L44" s="345" t="s">
        <v>613</v>
      </c>
      <c r="M44" s="345" t="s">
        <v>613</v>
      </c>
      <c r="N44" s="345" t="s">
        <v>613</v>
      </c>
      <c r="O44" s="345" t="s">
        <v>613</v>
      </c>
    </row>
    <row r="45" spans="1:15" ht="19.5" customHeight="1">
      <c r="A45" s="145" t="s">
        <v>586</v>
      </c>
      <c r="B45" s="146" t="s">
        <v>586</v>
      </c>
      <c r="C45" s="147" t="s">
        <v>586</v>
      </c>
      <c r="D45" s="146" t="s">
        <v>617</v>
      </c>
      <c r="E45" s="344" t="s">
        <v>753</v>
      </c>
      <c r="F45" s="345" t="s">
        <v>613</v>
      </c>
      <c r="G45" s="345">
        <v>1582736</v>
      </c>
      <c r="H45" s="345" t="s">
        <v>613</v>
      </c>
      <c r="I45" s="345">
        <v>137894</v>
      </c>
      <c r="J45" s="345" t="s">
        <v>613</v>
      </c>
      <c r="K45" s="345">
        <v>1444842</v>
      </c>
      <c r="L45" s="345" t="s">
        <v>613</v>
      </c>
      <c r="M45" s="345" t="s">
        <v>613</v>
      </c>
      <c r="N45" s="345" t="s">
        <v>613</v>
      </c>
      <c r="O45" s="345" t="s">
        <v>613</v>
      </c>
    </row>
    <row r="46" spans="1:15" ht="19.5" customHeight="1">
      <c r="A46" s="145" t="s">
        <v>586</v>
      </c>
      <c r="B46" s="146" t="s">
        <v>737</v>
      </c>
      <c r="C46" s="147" t="s">
        <v>586</v>
      </c>
      <c r="D46" s="146" t="s">
        <v>586</v>
      </c>
      <c r="E46" s="344" t="s">
        <v>738</v>
      </c>
      <c r="F46" s="345" t="s">
        <v>613</v>
      </c>
      <c r="G46" s="345">
        <v>1015000</v>
      </c>
      <c r="H46" s="345" t="s">
        <v>613</v>
      </c>
      <c r="I46" s="345">
        <v>13672</v>
      </c>
      <c r="J46" s="345" t="s">
        <v>613</v>
      </c>
      <c r="K46" s="345">
        <v>1001328</v>
      </c>
      <c r="L46" s="345" t="s">
        <v>613</v>
      </c>
      <c r="M46" s="345" t="s">
        <v>613</v>
      </c>
      <c r="N46" s="345" t="s">
        <v>613</v>
      </c>
      <c r="O46" s="345" t="s">
        <v>613</v>
      </c>
    </row>
    <row r="47" spans="1:15" ht="19.5" customHeight="1">
      <c r="A47" s="145" t="s">
        <v>586</v>
      </c>
      <c r="B47" s="146" t="s">
        <v>586</v>
      </c>
      <c r="C47" s="147" t="s">
        <v>728</v>
      </c>
      <c r="D47" s="146" t="s">
        <v>586</v>
      </c>
      <c r="E47" s="344" t="s">
        <v>729</v>
      </c>
      <c r="F47" s="345" t="s">
        <v>613</v>
      </c>
      <c r="G47" s="345">
        <v>1015000</v>
      </c>
      <c r="H47" s="345" t="s">
        <v>613</v>
      </c>
      <c r="I47" s="345">
        <v>13672</v>
      </c>
      <c r="J47" s="345" t="s">
        <v>613</v>
      </c>
      <c r="K47" s="345">
        <v>1001328</v>
      </c>
      <c r="L47" s="345" t="s">
        <v>613</v>
      </c>
      <c r="M47" s="345" t="s">
        <v>613</v>
      </c>
      <c r="N47" s="345" t="s">
        <v>613</v>
      </c>
      <c r="O47" s="345" t="s">
        <v>613</v>
      </c>
    </row>
    <row r="48" spans="1:15" ht="19.5" customHeight="1">
      <c r="A48" s="145" t="s">
        <v>586</v>
      </c>
      <c r="B48" s="146" t="s">
        <v>586</v>
      </c>
      <c r="C48" s="147" t="s">
        <v>586</v>
      </c>
      <c r="D48" s="146" t="s">
        <v>617</v>
      </c>
      <c r="E48" s="344" t="s">
        <v>739</v>
      </c>
      <c r="F48" s="345" t="s">
        <v>613</v>
      </c>
      <c r="G48" s="345">
        <v>1015000</v>
      </c>
      <c r="H48" s="345" t="s">
        <v>613</v>
      </c>
      <c r="I48" s="345">
        <v>13672</v>
      </c>
      <c r="J48" s="345" t="s">
        <v>613</v>
      </c>
      <c r="K48" s="345">
        <v>1001328</v>
      </c>
      <c r="L48" s="345" t="s">
        <v>613</v>
      </c>
      <c r="M48" s="345" t="s">
        <v>613</v>
      </c>
      <c r="N48" s="345" t="s">
        <v>613</v>
      </c>
      <c r="O48" s="345" t="s">
        <v>613</v>
      </c>
    </row>
    <row r="49" spans="1:15" ht="19.5" customHeight="1">
      <c r="A49" s="145" t="s">
        <v>586</v>
      </c>
      <c r="B49" s="146" t="s">
        <v>740</v>
      </c>
      <c r="C49" s="147" t="s">
        <v>586</v>
      </c>
      <c r="D49" s="146" t="s">
        <v>586</v>
      </c>
      <c r="E49" s="344" t="s">
        <v>741</v>
      </c>
      <c r="F49" s="345" t="s">
        <v>613</v>
      </c>
      <c r="G49" s="345">
        <v>3758700</v>
      </c>
      <c r="H49" s="345" t="s">
        <v>613</v>
      </c>
      <c r="I49" s="345">
        <v>112200</v>
      </c>
      <c r="J49" s="345" t="s">
        <v>613</v>
      </c>
      <c r="K49" s="345">
        <v>3646500</v>
      </c>
      <c r="L49" s="345" t="s">
        <v>613</v>
      </c>
      <c r="M49" s="345" t="s">
        <v>613</v>
      </c>
      <c r="N49" s="345" t="s">
        <v>613</v>
      </c>
      <c r="O49" s="345" t="s">
        <v>613</v>
      </c>
    </row>
    <row r="50" spans="1:15" ht="19.5" customHeight="1">
      <c r="A50" s="145" t="s">
        <v>586</v>
      </c>
      <c r="B50" s="146" t="s">
        <v>586</v>
      </c>
      <c r="C50" s="147" t="s">
        <v>728</v>
      </c>
      <c r="D50" s="146" t="s">
        <v>586</v>
      </c>
      <c r="E50" s="344" t="s">
        <v>729</v>
      </c>
      <c r="F50" s="345" t="s">
        <v>613</v>
      </c>
      <c r="G50" s="345">
        <v>3758700</v>
      </c>
      <c r="H50" s="345" t="s">
        <v>613</v>
      </c>
      <c r="I50" s="345">
        <v>112200</v>
      </c>
      <c r="J50" s="345" t="s">
        <v>613</v>
      </c>
      <c r="K50" s="345">
        <v>3646500</v>
      </c>
      <c r="L50" s="345" t="s">
        <v>613</v>
      </c>
      <c r="M50" s="345" t="s">
        <v>613</v>
      </c>
      <c r="N50" s="345" t="s">
        <v>613</v>
      </c>
      <c r="O50" s="345" t="s">
        <v>613</v>
      </c>
    </row>
    <row r="51" spans="1:15" ht="19.5" customHeight="1">
      <c r="A51" s="145" t="s">
        <v>586</v>
      </c>
      <c r="B51" s="146" t="s">
        <v>586</v>
      </c>
      <c r="C51" s="147" t="s">
        <v>586</v>
      </c>
      <c r="D51" s="146" t="s">
        <v>617</v>
      </c>
      <c r="E51" s="344" t="s">
        <v>754</v>
      </c>
      <c r="F51" s="345" t="s">
        <v>613</v>
      </c>
      <c r="G51" s="345">
        <v>3758700</v>
      </c>
      <c r="H51" s="345" t="s">
        <v>613</v>
      </c>
      <c r="I51" s="345">
        <v>112200</v>
      </c>
      <c r="J51" s="345" t="s">
        <v>613</v>
      </c>
      <c r="K51" s="345">
        <v>3646500</v>
      </c>
      <c r="L51" s="345" t="s">
        <v>613</v>
      </c>
      <c r="M51" s="345" t="s">
        <v>613</v>
      </c>
      <c r="N51" s="345" t="s">
        <v>613</v>
      </c>
      <c r="O51" s="345" t="s">
        <v>613</v>
      </c>
    </row>
    <row r="52" spans="1:15" ht="19.5" customHeight="1">
      <c r="A52" s="145" t="s">
        <v>586</v>
      </c>
      <c r="B52" s="146" t="s">
        <v>743</v>
      </c>
      <c r="C52" s="147" t="s">
        <v>586</v>
      </c>
      <c r="D52" s="146" t="s">
        <v>586</v>
      </c>
      <c r="E52" s="344" t="s">
        <v>744</v>
      </c>
      <c r="F52" s="345" t="s">
        <v>613</v>
      </c>
      <c r="G52" s="345">
        <v>1435000</v>
      </c>
      <c r="H52" s="345" t="s">
        <v>613</v>
      </c>
      <c r="I52" s="345">
        <v>515467</v>
      </c>
      <c r="J52" s="345" t="s">
        <v>613</v>
      </c>
      <c r="K52" s="345">
        <v>349533</v>
      </c>
      <c r="L52" s="345" t="s">
        <v>613</v>
      </c>
      <c r="M52" s="345" t="s">
        <v>613</v>
      </c>
      <c r="N52" s="345" t="s">
        <v>613</v>
      </c>
      <c r="O52" s="345">
        <v>570000</v>
      </c>
    </row>
    <row r="53" spans="1:15" ht="19.5" customHeight="1">
      <c r="A53" s="145" t="s">
        <v>586</v>
      </c>
      <c r="B53" s="146" t="s">
        <v>586</v>
      </c>
      <c r="C53" s="147" t="s">
        <v>728</v>
      </c>
      <c r="D53" s="146" t="s">
        <v>586</v>
      </c>
      <c r="E53" s="344" t="s">
        <v>729</v>
      </c>
      <c r="F53" s="345" t="s">
        <v>613</v>
      </c>
      <c r="G53" s="345">
        <v>1435000</v>
      </c>
      <c r="H53" s="345" t="s">
        <v>613</v>
      </c>
      <c r="I53" s="345">
        <v>515467</v>
      </c>
      <c r="J53" s="345" t="s">
        <v>613</v>
      </c>
      <c r="K53" s="345">
        <v>349533</v>
      </c>
      <c r="L53" s="345" t="s">
        <v>613</v>
      </c>
      <c r="M53" s="345" t="s">
        <v>613</v>
      </c>
      <c r="N53" s="345" t="s">
        <v>613</v>
      </c>
      <c r="O53" s="345">
        <v>570000</v>
      </c>
    </row>
    <row r="54" spans="1:15" ht="19.5" customHeight="1">
      <c r="A54" s="145" t="s">
        <v>586</v>
      </c>
      <c r="B54" s="146" t="s">
        <v>586</v>
      </c>
      <c r="C54" s="147" t="s">
        <v>586</v>
      </c>
      <c r="D54" s="146" t="s">
        <v>611</v>
      </c>
      <c r="E54" s="344" t="s">
        <v>733</v>
      </c>
      <c r="F54" s="345" t="s">
        <v>613</v>
      </c>
      <c r="G54" s="345">
        <v>1435000</v>
      </c>
      <c r="H54" s="345" t="s">
        <v>613</v>
      </c>
      <c r="I54" s="345">
        <v>515467</v>
      </c>
      <c r="J54" s="345" t="s">
        <v>613</v>
      </c>
      <c r="K54" s="345">
        <v>349533</v>
      </c>
      <c r="L54" s="345" t="s">
        <v>613</v>
      </c>
      <c r="M54" s="345" t="s">
        <v>613</v>
      </c>
      <c r="N54" s="345" t="s">
        <v>613</v>
      </c>
      <c r="O54" s="345">
        <v>570000</v>
      </c>
    </row>
    <row r="55" spans="5:15" ht="16.5">
      <c r="E55" s="344"/>
      <c r="F55" s="345"/>
      <c r="G55" s="345"/>
      <c r="H55" s="345"/>
      <c r="I55" s="345"/>
      <c r="J55" s="345"/>
      <c r="K55" s="345"/>
      <c r="L55" s="345"/>
      <c r="M55" s="345"/>
      <c r="N55" s="345"/>
      <c r="O55" s="345"/>
    </row>
    <row r="56" spans="5:15" ht="16.5">
      <c r="E56" s="344"/>
      <c r="F56" s="345"/>
      <c r="G56" s="345"/>
      <c r="H56" s="345"/>
      <c r="I56" s="345"/>
      <c r="J56" s="345"/>
      <c r="K56" s="345"/>
      <c r="L56" s="345"/>
      <c r="M56" s="345"/>
      <c r="N56" s="345"/>
      <c r="O56" s="345"/>
    </row>
    <row r="57" spans="5:15" ht="16.5">
      <c r="E57" s="344"/>
      <c r="F57" s="345"/>
      <c r="G57" s="345"/>
      <c r="H57" s="345"/>
      <c r="I57" s="345"/>
      <c r="J57" s="345"/>
      <c r="K57" s="345"/>
      <c r="L57" s="345"/>
      <c r="M57" s="345"/>
      <c r="N57" s="345"/>
      <c r="O57" s="345"/>
    </row>
    <row r="58" spans="5:15" ht="16.5">
      <c r="E58" s="344"/>
      <c r="F58" s="345"/>
      <c r="G58" s="345"/>
      <c r="H58" s="345"/>
      <c r="I58" s="345"/>
      <c r="J58" s="345"/>
      <c r="K58" s="345"/>
      <c r="L58" s="345"/>
      <c r="M58" s="345"/>
      <c r="N58" s="345"/>
      <c r="O58" s="345"/>
    </row>
    <row r="59" spans="5:15" ht="16.5">
      <c r="E59" s="344"/>
      <c r="F59" s="345"/>
      <c r="G59" s="345"/>
      <c r="H59" s="345"/>
      <c r="I59" s="345"/>
      <c r="J59" s="345"/>
      <c r="K59" s="345"/>
      <c r="L59" s="345"/>
      <c r="M59" s="345"/>
      <c r="N59" s="345"/>
      <c r="O59" s="345"/>
    </row>
    <row r="60" spans="5:15" ht="16.5">
      <c r="E60" s="344"/>
      <c r="F60" s="345"/>
      <c r="G60" s="345"/>
      <c r="H60" s="345"/>
      <c r="I60" s="345"/>
      <c r="J60" s="345"/>
      <c r="K60" s="345"/>
      <c r="L60" s="345"/>
      <c r="M60" s="345"/>
      <c r="N60" s="345"/>
      <c r="O60" s="345"/>
    </row>
    <row r="61" spans="5:15" ht="16.5">
      <c r="E61" s="344"/>
      <c r="F61" s="345"/>
      <c r="G61" s="345"/>
      <c r="H61" s="345"/>
      <c r="I61" s="345"/>
      <c r="J61" s="345"/>
      <c r="K61" s="345"/>
      <c r="L61" s="345"/>
      <c r="M61" s="345"/>
      <c r="N61" s="345"/>
      <c r="O61" s="345"/>
    </row>
    <row r="62" spans="5:15" ht="16.5">
      <c r="E62" s="344"/>
      <c r="F62" s="345"/>
      <c r="G62" s="345"/>
      <c r="H62" s="345"/>
      <c r="I62" s="345"/>
      <c r="J62" s="345"/>
      <c r="K62" s="345"/>
      <c r="L62" s="345"/>
      <c r="M62" s="345"/>
      <c r="N62" s="345"/>
      <c r="O62" s="345"/>
    </row>
    <row r="63" spans="5:15" ht="16.5">
      <c r="E63" s="344"/>
      <c r="F63" s="345"/>
      <c r="G63" s="345"/>
      <c r="H63" s="345"/>
      <c r="I63" s="345"/>
      <c r="J63" s="345"/>
      <c r="K63" s="345"/>
      <c r="L63" s="345"/>
      <c r="M63" s="345"/>
      <c r="N63" s="345"/>
      <c r="O63" s="345"/>
    </row>
    <row r="64" spans="5:15" ht="16.5">
      <c r="E64" s="344"/>
      <c r="F64" s="345"/>
      <c r="G64" s="345"/>
      <c r="H64" s="345"/>
      <c r="I64" s="345"/>
      <c r="J64" s="345"/>
      <c r="K64" s="345"/>
      <c r="L64" s="345"/>
      <c r="M64" s="345"/>
      <c r="N64" s="345"/>
      <c r="O64" s="345"/>
    </row>
    <row r="65" spans="5:15" ht="16.5">
      <c r="E65" s="344"/>
      <c r="F65" s="345"/>
      <c r="G65" s="345"/>
      <c r="H65" s="345"/>
      <c r="I65" s="345"/>
      <c r="J65" s="345"/>
      <c r="K65" s="345"/>
      <c r="L65" s="345"/>
      <c r="M65" s="345"/>
      <c r="N65" s="345"/>
      <c r="O65" s="345"/>
    </row>
    <row r="66" spans="5:15" ht="16.5">
      <c r="E66" s="344"/>
      <c r="F66" s="345"/>
      <c r="G66" s="345"/>
      <c r="H66" s="345"/>
      <c r="I66" s="345"/>
      <c r="J66" s="345"/>
      <c r="K66" s="345"/>
      <c r="L66" s="345"/>
      <c r="M66" s="345"/>
      <c r="N66" s="345"/>
      <c r="O66" s="345"/>
    </row>
    <row r="67" spans="5:15" ht="16.5">
      <c r="E67" s="344"/>
      <c r="F67" s="345"/>
      <c r="G67" s="345"/>
      <c r="H67" s="345"/>
      <c r="I67" s="345"/>
      <c r="J67" s="345"/>
      <c r="K67" s="345"/>
      <c r="L67" s="345"/>
      <c r="M67" s="345"/>
      <c r="N67" s="345"/>
      <c r="O67" s="345"/>
    </row>
    <row r="68" spans="5:15" ht="16.5">
      <c r="E68" s="344"/>
      <c r="F68" s="345"/>
      <c r="G68" s="345"/>
      <c r="H68" s="345"/>
      <c r="I68" s="345"/>
      <c r="J68" s="345"/>
      <c r="K68" s="345"/>
      <c r="L68" s="345"/>
      <c r="M68" s="345"/>
      <c r="N68" s="345"/>
      <c r="O68" s="345"/>
    </row>
    <row r="69" spans="5:15" ht="16.5">
      <c r="E69" s="344"/>
      <c r="F69" s="345"/>
      <c r="G69" s="345"/>
      <c r="H69" s="345"/>
      <c r="I69" s="345"/>
      <c r="J69" s="345"/>
      <c r="K69" s="345"/>
      <c r="L69" s="345"/>
      <c r="M69" s="345"/>
      <c r="N69" s="345"/>
      <c r="O69" s="345"/>
    </row>
    <row r="70" spans="5:15" ht="16.5">
      <c r="E70" s="344"/>
      <c r="F70" s="345"/>
      <c r="G70" s="345"/>
      <c r="H70" s="345"/>
      <c r="I70" s="345"/>
      <c r="J70" s="345"/>
      <c r="K70" s="345"/>
      <c r="L70" s="345"/>
      <c r="M70" s="345"/>
      <c r="N70" s="345"/>
      <c r="O70" s="345"/>
    </row>
    <row r="71" spans="5:15" ht="16.5">
      <c r="E71" s="344"/>
      <c r="F71" s="345"/>
      <c r="G71" s="345"/>
      <c r="H71" s="345"/>
      <c r="I71" s="345"/>
      <c r="J71" s="345"/>
      <c r="K71" s="345"/>
      <c r="L71" s="345"/>
      <c r="M71" s="345"/>
      <c r="N71" s="345"/>
      <c r="O71" s="345"/>
    </row>
    <row r="72" spans="5:15" ht="16.5">
      <c r="E72" s="344"/>
      <c r="F72" s="345"/>
      <c r="G72" s="345"/>
      <c r="H72" s="345"/>
      <c r="I72" s="345"/>
      <c r="J72" s="345"/>
      <c r="K72" s="345"/>
      <c r="L72" s="345"/>
      <c r="M72" s="345"/>
      <c r="N72" s="345"/>
      <c r="O72" s="345"/>
    </row>
    <row r="73" spans="5:15" ht="16.5">
      <c r="E73" s="344"/>
      <c r="F73" s="345"/>
      <c r="G73" s="345"/>
      <c r="H73" s="345"/>
      <c r="I73" s="345"/>
      <c r="J73" s="345"/>
      <c r="K73" s="345"/>
      <c r="L73" s="345"/>
      <c r="M73" s="345"/>
      <c r="N73" s="345"/>
      <c r="O73" s="345"/>
    </row>
    <row r="74" spans="5:15" ht="16.5">
      <c r="E74" s="344"/>
      <c r="F74" s="345"/>
      <c r="G74" s="345"/>
      <c r="H74" s="345"/>
      <c r="I74" s="345"/>
      <c r="J74" s="345"/>
      <c r="K74" s="345"/>
      <c r="L74" s="345"/>
      <c r="M74" s="345"/>
      <c r="N74" s="345"/>
      <c r="O74" s="345"/>
    </row>
    <row r="75" spans="1:16" ht="16.5">
      <c r="A75" s="152"/>
      <c r="B75" s="153"/>
      <c r="C75" s="154"/>
      <c r="D75" s="153"/>
      <c r="E75" s="346"/>
      <c r="F75" s="347"/>
      <c r="G75" s="347"/>
      <c r="H75" s="347"/>
      <c r="I75" s="347"/>
      <c r="J75" s="347"/>
      <c r="K75" s="347"/>
      <c r="L75" s="347"/>
      <c r="M75" s="347"/>
      <c r="N75" s="347"/>
      <c r="O75" s="347"/>
      <c r="P75" s="157"/>
    </row>
    <row r="76" spans="5:15" ht="16.5">
      <c r="E76" s="344"/>
      <c r="F76" s="345"/>
      <c r="G76" s="345"/>
      <c r="H76" s="345"/>
      <c r="I76" s="345"/>
      <c r="J76" s="345"/>
      <c r="K76" s="345"/>
      <c r="L76" s="345"/>
      <c r="M76" s="345"/>
      <c r="N76" s="345"/>
      <c r="O76" s="345"/>
    </row>
    <row r="77" spans="5:15" ht="16.5">
      <c r="E77" s="344"/>
      <c r="F77" s="345"/>
      <c r="G77" s="345"/>
      <c r="H77" s="345"/>
      <c r="I77" s="345"/>
      <c r="J77" s="345"/>
      <c r="K77" s="345"/>
      <c r="L77" s="345"/>
      <c r="M77" s="345"/>
      <c r="N77" s="345"/>
      <c r="O77" s="345"/>
    </row>
    <row r="78" spans="5:15" ht="16.5">
      <c r="E78" s="344"/>
      <c r="F78" s="345"/>
      <c r="G78" s="345"/>
      <c r="H78" s="345"/>
      <c r="I78" s="345"/>
      <c r="J78" s="345"/>
      <c r="K78" s="345"/>
      <c r="L78" s="345"/>
      <c r="M78" s="345"/>
      <c r="N78" s="345"/>
      <c r="O78" s="345"/>
    </row>
    <row r="79" spans="5:15" ht="16.5">
      <c r="E79" s="344"/>
      <c r="F79" s="345"/>
      <c r="G79" s="345"/>
      <c r="H79" s="345"/>
      <c r="I79" s="345"/>
      <c r="J79" s="345"/>
      <c r="K79" s="345"/>
      <c r="L79" s="345"/>
      <c r="M79" s="345"/>
      <c r="N79" s="345"/>
      <c r="O79" s="345"/>
    </row>
    <row r="80" spans="5:15" ht="16.5">
      <c r="E80" s="344"/>
      <c r="F80" s="345"/>
      <c r="G80" s="345"/>
      <c r="H80" s="345"/>
      <c r="I80" s="345"/>
      <c r="J80" s="345"/>
      <c r="K80" s="345"/>
      <c r="L80" s="345"/>
      <c r="M80" s="345"/>
      <c r="N80" s="345"/>
      <c r="O80" s="345"/>
    </row>
    <row r="81" spans="5:15" ht="16.5">
      <c r="E81" s="344"/>
      <c r="F81" s="345"/>
      <c r="G81" s="345"/>
      <c r="H81" s="345"/>
      <c r="I81" s="345"/>
      <c r="J81" s="345"/>
      <c r="K81" s="345"/>
      <c r="L81" s="345"/>
      <c r="M81" s="345"/>
      <c r="N81" s="345"/>
      <c r="O81" s="345"/>
    </row>
    <row r="82" spans="5:15" ht="16.5">
      <c r="E82" s="344"/>
      <c r="F82" s="345"/>
      <c r="G82" s="345"/>
      <c r="H82" s="345"/>
      <c r="I82" s="345"/>
      <c r="J82" s="345"/>
      <c r="K82" s="345"/>
      <c r="L82" s="345"/>
      <c r="M82" s="345"/>
      <c r="N82" s="345"/>
      <c r="O82" s="345"/>
    </row>
    <row r="83" spans="5:15" ht="16.5">
      <c r="E83" s="344"/>
      <c r="F83" s="345"/>
      <c r="G83" s="345"/>
      <c r="H83" s="345"/>
      <c r="I83" s="345"/>
      <c r="J83" s="345"/>
      <c r="K83" s="345"/>
      <c r="L83" s="345"/>
      <c r="M83" s="345"/>
      <c r="N83" s="345"/>
      <c r="O83" s="345"/>
    </row>
    <row r="84" spans="5:15" ht="16.5">
      <c r="E84" s="344"/>
      <c r="F84" s="345"/>
      <c r="G84" s="345"/>
      <c r="H84" s="345"/>
      <c r="I84" s="345"/>
      <c r="J84" s="345"/>
      <c r="K84" s="345"/>
      <c r="L84" s="345"/>
      <c r="M84" s="345"/>
      <c r="N84" s="345"/>
      <c r="O84" s="345"/>
    </row>
    <row r="86" spans="1:16" ht="13.5">
      <c r="A86" s="152"/>
      <c r="B86" s="153"/>
      <c r="C86" s="154"/>
      <c r="D86" s="153"/>
      <c r="E86" s="155"/>
      <c r="F86" s="156"/>
      <c r="G86" s="156"/>
      <c r="H86" s="156"/>
      <c r="I86" s="156"/>
      <c r="J86" s="156"/>
      <c r="K86" s="156"/>
      <c r="L86" s="156"/>
      <c r="M86" s="156"/>
      <c r="N86" s="156"/>
      <c r="O86" s="156"/>
      <c r="P86" s="157"/>
    </row>
  </sheetData>
  <sheetProtection/>
  <mergeCells count="16">
    <mergeCell ref="O3:P3"/>
    <mergeCell ref="A4:A5"/>
    <mergeCell ref="B4:E4"/>
    <mergeCell ref="P4:P5"/>
    <mergeCell ref="L4:M4"/>
    <mergeCell ref="N4:O4"/>
    <mergeCell ref="H3:I3"/>
    <mergeCell ref="J3:K3"/>
    <mergeCell ref="F4:G4"/>
    <mergeCell ref="A3:E3"/>
    <mergeCell ref="H4:I4"/>
    <mergeCell ref="J4:K4"/>
    <mergeCell ref="H1:I1"/>
    <mergeCell ref="J1:K1"/>
    <mergeCell ref="G2:I2"/>
    <mergeCell ref="J2:L2"/>
  </mergeCells>
  <printOptions horizontalCentered="1"/>
  <pageMargins left="0.3937007874015748" right="0.3937007874015748" top="0.4724409448818898" bottom="0.5905511811023623" header="0.4724409448818898" footer="0.31496062992125984"/>
  <pageSetup firstPageNumber="42" useFirstPageNumber="1" horizontalDpi="600" verticalDpi="600" orientation="portrait" pageOrder="overThenDown" paperSize="9" r:id="rId1"/>
  <headerFooter alignWithMargins="0">
    <oddFooter>&amp;L&amp;C&amp;P&amp;R</oddFooter>
  </headerFooter>
</worksheet>
</file>

<file path=xl/worksheets/sheet13.xml><?xml version="1.0" encoding="utf-8"?>
<worksheet xmlns="http://schemas.openxmlformats.org/spreadsheetml/2006/main" xmlns:r="http://schemas.openxmlformats.org/officeDocument/2006/relationships">
  <dimension ref="A1:P109"/>
  <sheetViews>
    <sheetView zoomScale="90" zoomScaleNormal="90" zoomScalePageLayoutView="0" workbookViewId="0" topLeftCell="A13">
      <selection activeCell="I10" sqref="I10"/>
    </sheetView>
  </sheetViews>
  <sheetFormatPr defaultColWidth="10.16015625" defaultRowHeight="11.25"/>
  <cols>
    <col min="1" max="1" width="4.83203125" style="366" customWidth="1"/>
    <col min="2" max="2" width="4.83203125" style="367" customWidth="1"/>
    <col min="3" max="3" width="4.83203125" style="368" customWidth="1"/>
    <col min="4" max="4" width="4.83203125" style="367" customWidth="1"/>
    <col min="5" max="5" width="28.33203125" style="382" customWidth="1"/>
    <col min="6" max="6" width="16.33203125" style="383" customWidth="1"/>
    <col min="7" max="7" width="17.83203125" style="383" customWidth="1"/>
    <col min="8" max="10" width="16.33203125" style="383" customWidth="1"/>
    <col min="11" max="11" width="17.83203125" style="383" customWidth="1"/>
    <col min="12" max="14" width="16.33203125" style="383" customWidth="1"/>
    <col min="15" max="15" width="17.83203125" style="383" customWidth="1"/>
    <col min="16" max="16" width="14.16015625" style="384" customWidth="1"/>
    <col min="17" max="16384" width="10.16015625" style="372" customWidth="1"/>
  </cols>
  <sheetData>
    <row r="1" spans="1:16" s="351" customFormat="1" ht="24.75">
      <c r="A1" s="348" t="s">
        <v>586</v>
      </c>
      <c r="B1" s="349"/>
      <c r="C1" s="350"/>
      <c r="D1" s="349"/>
      <c r="F1" s="352"/>
      <c r="G1" s="353"/>
      <c r="H1" s="969" t="s">
        <v>587</v>
      </c>
      <c r="I1" s="969"/>
      <c r="J1" s="970" t="s">
        <v>588</v>
      </c>
      <c r="K1" s="970"/>
      <c r="L1" s="354"/>
      <c r="M1" s="352"/>
      <c r="N1" s="352"/>
      <c r="O1" s="352"/>
      <c r="P1" s="355"/>
    </row>
    <row r="2" spans="1:16" s="351" customFormat="1" ht="30.75">
      <c r="A2" s="356"/>
      <c r="B2" s="349"/>
      <c r="C2" s="350"/>
      <c r="D2" s="349"/>
      <c r="F2" s="352"/>
      <c r="G2" s="971" t="s">
        <v>719</v>
      </c>
      <c r="H2" s="971"/>
      <c r="I2" s="971"/>
      <c r="J2" s="972" t="s">
        <v>720</v>
      </c>
      <c r="K2" s="972"/>
      <c r="L2" s="972"/>
      <c r="M2" s="352"/>
      <c r="N2" s="352"/>
      <c r="O2" s="352"/>
      <c r="P2" s="355"/>
    </row>
    <row r="3" spans="1:16" s="360" customFormat="1" ht="16.5" customHeight="1">
      <c r="A3" s="978" t="s">
        <v>755</v>
      </c>
      <c r="B3" s="978"/>
      <c r="C3" s="978"/>
      <c r="D3" s="978"/>
      <c r="E3" s="978"/>
      <c r="F3" s="357"/>
      <c r="G3" s="358"/>
      <c r="H3" s="973" t="s">
        <v>686</v>
      </c>
      <c r="I3" s="973"/>
      <c r="J3" s="977" t="s">
        <v>593</v>
      </c>
      <c r="K3" s="977"/>
      <c r="L3" s="359"/>
      <c r="M3" s="357"/>
      <c r="N3" s="357"/>
      <c r="O3" s="973" t="s">
        <v>575</v>
      </c>
      <c r="P3" s="973"/>
    </row>
    <row r="4" spans="1:16" s="362" customFormat="1" ht="22.5" customHeight="1">
      <c r="A4" s="974" t="s">
        <v>687</v>
      </c>
      <c r="B4" s="976" t="s">
        <v>722</v>
      </c>
      <c r="C4" s="976"/>
      <c r="D4" s="976"/>
      <c r="E4" s="976"/>
      <c r="F4" s="968" t="s">
        <v>688</v>
      </c>
      <c r="G4" s="968"/>
      <c r="H4" s="968" t="s">
        <v>689</v>
      </c>
      <c r="I4" s="968"/>
      <c r="J4" s="968" t="s">
        <v>690</v>
      </c>
      <c r="K4" s="968"/>
      <c r="L4" s="968" t="s">
        <v>691</v>
      </c>
      <c r="M4" s="968"/>
      <c r="N4" s="968" t="s">
        <v>692</v>
      </c>
      <c r="O4" s="968"/>
      <c r="P4" s="968" t="s">
        <v>678</v>
      </c>
    </row>
    <row r="5" spans="1:16" s="362" customFormat="1" ht="22.5" customHeight="1">
      <c r="A5" s="975"/>
      <c r="B5" s="363" t="s">
        <v>600</v>
      </c>
      <c r="C5" s="364" t="s">
        <v>601</v>
      </c>
      <c r="D5" s="363" t="s">
        <v>602</v>
      </c>
      <c r="E5" s="365" t="s">
        <v>693</v>
      </c>
      <c r="F5" s="361" t="s">
        <v>723</v>
      </c>
      <c r="G5" s="361" t="s">
        <v>610</v>
      </c>
      <c r="H5" s="361" t="s">
        <v>723</v>
      </c>
      <c r="I5" s="361" t="s">
        <v>610</v>
      </c>
      <c r="J5" s="361" t="s">
        <v>723</v>
      </c>
      <c r="K5" s="361" t="s">
        <v>610</v>
      </c>
      <c r="L5" s="361" t="s">
        <v>723</v>
      </c>
      <c r="M5" s="361" t="s">
        <v>610</v>
      </c>
      <c r="N5" s="361" t="s">
        <v>723</v>
      </c>
      <c r="O5" s="361" t="s">
        <v>610</v>
      </c>
      <c r="P5" s="968"/>
    </row>
    <row r="6" spans="1:16" ht="19.5" customHeight="1">
      <c r="A6" s="366" t="s">
        <v>586</v>
      </c>
      <c r="B6" s="367" t="s">
        <v>586</v>
      </c>
      <c r="C6" s="368" t="s">
        <v>586</v>
      </c>
      <c r="D6" s="367" t="s">
        <v>586</v>
      </c>
      <c r="E6" s="369" t="s">
        <v>756</v>
      </c>
      <c r="F6" s="370" t="s">
        <v>613</v>
      </c>
      <c r="G6" s="370">
        <v>530291126</v>
      </c>
      <c r="H6" s="370" t="s">
        <v>613</v>
      </c>
      <c r="I6" s="370">
        <v>37763485</v>
      </c>
      <c r="J6" s="370" t="s">
        <v>613</v>
      </c>
      <c r="K6" s="370">
        <v>224735197</v>
      </c>
      <c r="L6" s="370" t="s">
        <v>613</v>
      </c>
      <c r="M6" s="370" t="s">
        <v>613</v>
      </c>
      <c r="N6" s="370" t="s">
        <v>613</v>
      </c>
      <c r="O6" s="370">
        <v>267792444</v>
      </c>
      <c r="P6" s="371"/>
    </row>
    <row r="7" spans="1:16" ht="19.5" customHeight="1">
      <c r="A7" s="366" t="s">
        <v>757</v>
      </c>
      <c r="B7" s="367" t="s">
        <v>586</v>
      </c>
      <c r="C7" s="368" t="s">
        <v>586</v>
      </c>
      <c r="D7" s="367" t="s">
        <v>586</v>
      </c>
      <c r="E7" s="369" t="s">
        <v>758</v>
      </c>
      <c r="F7" s="370" t="s">
        <v>613</v>
      </c>
      <c r="G7" s="370">
        <v>166657</v>
      </c>
      <c r="H7" s="370" t="s">
        <v>613</v>
      </c>
      <c r="I7" s="370" t="s">
        <v>613</v>
      </c>
      <c r="J7" s="370" t="s">
        <v>613</v>
      </c>
      <c r="K7" s="370" t="s">
        <v>613</v>
      </c>
      <c r="L7" s="370" t="s">
        <v>613</v>
      </c>
      <c r="M7" s="370" t="s">
        <v>613</v>
      </c>
      <c r="N7" s="370" t="s">
        <v>613</v>
      </c>
      <c r="O7" s="370">
        <v>166657</v>
      </c>
      <c r="P7" s="371"/>
    </row>
    <row r="8" spans="1:16" ht="19.5" customHeight="1">
      <c r="A8" s="366" t="s">
        <v>586</v>
      </c>
      <c r="B8" s="367" t="s">
        <v>726</v>
      </c>
      <c r="C8" s="368" t="s">
        <v>586</v>
      </c>
      <c r="D8" s="367" t="s">
        <v>586</v>
      </c>
      <c r="E8" s="369" t="s">
        <v>727</v>
      </c>
      <c r="F8" s="370" t="s">
        <v>613</v>
      </c>
      <c r="G8" s="370">
        <v>166657</v>
      </c>
      <c r="H8" s="370" t="s">
        <v>613</v>
      </c>
      <c r="I8" s="370" t="s">
        <v>613</v>
      </c>
      <c r="J8" s="370" t="s">
        <v>613</v>
      </c>
      <c r="K8" s="370" t="s">
        <v>613</v>
      </c>
      <c r="L8" s="370" t="s">
        <v>613</v>
      </c>
      <c r="M8" s="370" t="s">
        <v>613</v>
      </c>
      <c r="N8" s="370" t="s">
        <v>613</v>
      </c>
      <c r="O8" s="370">
        <v>166657</v>
      </c>
      <c r="P8" s="371"/>
    </row>
    <row r="9" spans="1:16" ht="19.5" customHeight="1">
      <c r="A9" s="366" t="s">
        <v>586</v>
      </c>
      <c r="B9" s="367" t="s">
        <v>586</v>
      </c>
      <c r="C9" s="368" t="s">
        <v>728</v>
      </c>
      <c r="D9" s="367" t="s">
        <v>586</v>
      </c>
      <c r="E9" s="369" t="s">
        <v>729</v>
      </c>
      <c r="F9" s="370" t="s">
        <v>613</v>
      </c>
      <c r="G9" s="370">
        <v>166657</v>
      </c>
      <c r="H9" s="370" t="s">
        <v>613</v>
      </c>
      <c r="I9" s="370" t="s">
        <v>613</v>
      </c>
      <c r="J9" s="370" t="s">
        <v>613</v>
      </c>
      <c r="K9" s="370" t="s">
        <v>613</v>
      </c>
      <c r="L9" s="370" t="s">
        <v>613</v>
      </c>
      <c r="M9" s="370" t="s">
        <v>613</v>
      </c>
      <c r="N9" s="370" t="s">
        <v>613</v>
      </c>
      <c r="O9" s="370">
        <v>166657</v>
      </c>
      <c r="P9" s="371"/>
    </row>
    <row r="10" spans="1:16" ht="19.5" customHeight="1">
      <c r="A10" s="366" t="s">
        <v>586</v>
      </c>
      <c r="B10" s="367" t="s">
        <v>586</v>
      </c>
      <c r="C10" s="368" t="s">
        <v>586</v>
      </c>
      <c r="D10" s="367" t="s">
        <v>759</v>
      </c>
      <c r="E10" s="369" t="s">
        <v>760</v>
      </c>
      <c r="F10" s="370" t="s">
        <v>613</v>
      </c>
      <c r="G10" s="370">
        <v>166657</v>
      </c>
      <c r="H10" s="370" t="s">
        <v>613</v>
      </c>
      <c r="I10" s="370" t="s">
        <v>613</v>
      </c>
      <c r="J10" s="370" t="s">
        <v>613</v>
      </c>
      <c r="K10" s="370" t="s">
        <v>613</v>
      </c>
      <c r="L10" s="370" t="s">
        <v>613</v>
      </c>
      <c r="M10" s="370" t="s">
        <v>613</v>
      </c>
      <c r="N10" s="370" t="s">
        <v>613</v>
      </c>
      <c r="O10" s="370">
        <v>166657</v>
      </c>
      <c r="P10" s="371"/>
    </row>
    <row r="11" spans="1:16" ht="19.5" customHeight="1">
      <c r="A11" s="366" t="s">
        <v>761</v>
      </c>
      <c r="B11" s="367" t="s">
        <v>586</v>
      </c>
      <c r="C11" s="368" t="s">
        <v>586</v>
      </c>
      <c r="D11" s="367" t="s">
        <v>586</v>
      </c>
      <c r="E11" s="369" t="s">
        <v>762</v>
      </c>
      <c r="F11" s="370" t="s">
        <v>613</v>
      </c>
      <c r="G11" s="370">
        <v>2258626</v>
      </c>
      <c r="H11" s="370" t="s">
        <v>613</v>
      </c>
      <c r="I11" s="370" t="s">
        <v>613</v>
      </c>
      <c r="J11" s="370" t="s">
        <v>613</v>
      </c>
      <c r="K11" s="370" t="s">
        <v>613</v>
      </c>
      <c r="L11" s="370" t="s">
        <v>613</v>
      </c>
      <c r="M11" s="370" t="s">
        <v>613</v>
      </c>
      <c r="N11" s="370" t="s">
        <v>613</v>
      </c>
      <c r="O11" s="370">
        <v>2258626</v>
      </c>
      <c r="P11" s="371"/>
    </row>
    <row r="12" spans="1:16" ht="19.5" customHeight="1">
      <c r="A12" s="366" t="s">
        <v>586</v>
      </c>
      <c r="B12" s="367" t="s">
        <v>743</v>
      </c>
      <c r="C12" s="368" t="s">
        <v>586</v>
      </c>
      <c r="D12" s="367" t="s">
        <v>586</v>
      </c>
      <c r="E12" s="369" t="s">
        <v>744</v>
      </c>
      <c r="F12" s="370" t="s">
        <v>613</v>
      </c>
      <c r="G12" s="370">
        <v>2258626</v>
      </c>
      <c r="H12" s="370" t="s">
        <v>613</v>
      </c>
      <c r="I12" s="370" t="s">
        <v>613</v>
      </c>
      <c r="J12" s="370" t="s">
        <v>613</v>
      </c>
      <c r="K12" s="370" t="s">
        <v>613</v>
      </c>
      <c r="L12" s="370" t="s">
        <v>613</v>
      </c>
      <c r="M12" s="370" t="s">
        <v>613</v>
      </c>
      <c r="N12" s="370" t="s">
        <v>613</v>
      </c>
      <c r="O12" s="370">
        <v>2258626</v>
      </c>
      <c r="P12" s="371"/>
    </row>
    <row r="13" spans="1:16" ht="19.5" customHeight="1">
      <c r="A13" s="366" t="s">
        <v>586</v>
      </c>
      <c r="B13" s="367" t="s">
        <v>586</v>
      </c>
      <c r="C13" s="368" t="s">
        <v>728</v>
      </c>
      <c r="D13" s="367" t="s">
        <v>586</v>
      </c>
      <c r="E13" s="369" t="s">
        <v>729</v>
      </c>
      <c r="F13" s="370" t="s">
        <v>613</v>
      </c>
      <c r="G13" s="370">
        <v>2258626</v>
      </c>
      <c r="H13" s="370" t="s">
        <v>613</v>
      </c>
      <c r="I13" s="370" t="s">
        <v>613</v>
      </c>
      <c r="J13" s="370" t="s">
        <v>613</v>
      </c>
      <c r="K13" s="370" t="s">
        <v>613</v>
      </c>
      <c r="L13" s="370" t="s">
        <v>613</v>
      </c>
      <c r="M13" s="370" t="s">
        <v>613</v>
      </c>
      <c r="N13" s="370" t="s">
        <v>613</v>
      </c>
      <c r="O13" s="370">
        <v>2258626</v>
      </c>
      <c r="P13" s="371"/>
    </row>
    <row r="14" spans="1:16" ht="19.5" customHeight="1">
      <c r="A14" s="366" t="s">
        <v>586</v>
      </c>
      <c r="B14" s="367" t="s">
        <v>586</v>
      </c>
      <c r="C14" s="368" t="s">
        <v>586</v>
      </c>
      <c r="D14" s="367" t="s">
        <v>759</v>
      </c>
      <c r="E14" s="369" t="s">
        <v>760</v>
      </c>
      <c r="F14" s="370" t="s">
        <v>613</v>
      </c>
      <c r="G14" s="370">
        <v>2258626</v>
      </c>
      <c r="H14" s="370" t="s">
        <v>613</v>
      </c>
      <c r="I14" s="370" t="s">
        <v>613</v>
      </c>
      <c r="J14" s="370" t="s">
        <v>613</v>
      </c>
      <c r="K14" s="370" t="s">
        <v>613</v>
      </c>
      <c r="L14" s="370" t="s">
        <v>613</v>
      </c>
      <c r="M14" s="370" t="s">
        <v>613</v>
      </c>
      <c r="N14" s="370" t="s">
        <v>613</v>
      </c>
      <c r="O14" s="370">
        <v>2258626</v>
      </c>
      <c r="P14" s="371"/>
    </row>
    <row r="15" spans="1:16" ht="19.5" customHeight="1">
      <c r="A15" s="366" t="s">
        <v>724</v>
      </c>
      <c r="B15" s="367" t="s">
        <v>586</v>
      </c>
      <c r="C15" s="368" t="s">
        <v>586</v>
      </c>
      <c r="D15" s="367" t="s">
        <v>586</v>
      </c>
      <c r="E15" s="369" t="s">
        <v>725</v>
      </c>
      <c r="F15" s="370" t="s">
        <v>613</v>
      </c>
      <c r="G15" s="370">
        <v>64189417</v>
      </c>
      <c r="H15" s="370" t="s">
        <v>613</v>
      </c>
      <c r="I15" s="370">
        <v>128512</v>
      </c>
      <c r="J15" s="370" t="s">
        <v>613</v>
      </c>
      <c r="K15" s="370">
        <v>44655364</v>
      </c>
      <c r="L15" s="370" t="s">
        <v>613</v>
      </c>
      <c r="M15" s="370" t="s">
        <v>613</v>
      </c>
      <c r="N15" s="370" t="s">
        <v>613</v>
      </c>
      <c r="O15" s="370">
        <v>19405541</v>
      </c>
      <c r="P15" s="371"/>
    </row>
    <row r="16" spans="1:16" ht="19.5" customHeight="1">
      <c r="A16" s="366" t="s">
        <v>586</v>
      </c>
      <c r="B16" s="367" t="s">
        <v>745</v>
      </c>
      <c r="C16" s="368" t="s">
        <v>586</v>
      </c>
      <c r="D16" s="367" t="s">
        <v>586</v>
      </c>
      <c r="E16" s="369" t="s">
        <v>746</v>
      </c>
      <c r="F16" s="370" t="s">
        <v>613</v>
      </c>
      <c r="G16" s="370">
        <v>2629371</v>
      </c>
      <c r="H16" s="370" t="s">
        <v>613</v>
      </c>
      <c r="I16" s="370">
        <v>374</v>
      </c>
      <c r="J16" s="370" t="s">
        <v>613</v>
      </c>
      <c r="K16" s="370">
        <v>1574383</v>
      </c>
      <c r="L16" s="370" t="s">
        <v>613</v>
      </c>
      <c r="M16" s="370" t="s">
        <v>613</v>
      </c>
      <c r="N16" s="370" t="s">
        <v>613</v>
      </c>
      <c r="O16" s="370">
        <v>1054614</v>
      </c>
      <c r="P16" s="371"/>
    </row>
    <row r="17" spans="1:16" ht="19.5" customHeight="1">
      <c r="A17" s="366" t="s">
        <v>586</v>
      </c>
      <c r="B17" s="367" t="s">
        <v>586</v>
      </c>
      <c r="C17" s="368" t="s">
        <v>728</v>
      </c>
      <c r="D17" s="367" t="s">
        <v>586</v>
      </c>
      <c r="E17" s="369" t="s">
        <v>729</v>
      </c>
      <c r="F17" s="370" t="s">
        <v>613</v>
      </c>
      <c r="G17" s="370">
        <v>2629371</v>
      </c>
      <c r="H17" s="370" t="s">
        <v>613</v>
      </c>
      <c r="I17" s="370">
        <v>374</v>
      </c>
      <c r="J17" s="370" t="s">
        <v>613</v>
      </c>
      <c r="K17" s="370">
        <v>1574383</v>
      </c>
      <c r="L17" s="370" t="s">
        <v>613</v>
      </c>
      <c r="M17" s="370" t="s">
        <v>613</v>
      </c>
      <c r="N17" s="370" t="s">
        <v>613</v>
      </c>
      <c r="O17" s="370">
        <v>1054614</v>
      </c>
      <c r="P17" s="371"/>
    </row>
    <row r="18" spans="1:16" ht="19.5" customHeight="1">
      <c r="A18" s="366" t="s">
        <v>586</v>
      </c>
      <c r="B18" s="367" t="s">
        <v>586</v>
      </c>
      <c r="C18" s="368" t="s">
        <v>586</v>
      </c>
      <c r="D18" s="367" t="s">
        <v>759</v>
      </c>
      <c r="E18" s="369" t="s">
        <v>760</v>
      </c>
      <c r="F18" s="370" t="s">
        <v>613</v>
      </c>
      <c r="G18" s="370">
        <v>2629371</v>
      </c>
      <c r="H18" s="370" t="s">
        <v>613</v>
      </c>
      <c r="I18" s="370">
        <v>374</v>
      </c>
      <c r="J18" s="370" t="s">
        <v>613</v>
      </c>
      <c r="K18" s="370">
        <v>1574383</v>
      </c>
      <c r="L18" s="370" t="s">
        <v>613</v>
      </c>
      <c r="M18" s="370" t="s">
        <v>613</v>
      </c>
      <c r="N18" s="370" t="s">
        <v>613</v>
      </c>
      <c r="O18" s="370">
        <v>1054614</v>
      </c>
      <c r="P18" s="371"/>
    </row>
    <row r="19" spans="1:16" ht="19.5" customHeight="1">
      <c r="A19" s="366" t="s">
        <v>586</v>
      </c>
      <c r="B19" s="367" t="s">
        <v>750</v>
      </c>
      <c r="C19" s="368" t="s">
        <v>586</v>
      </c>
      <c r="D19" s="367" t="s">
        <v>586</v>
      </c>
      <c r="E19" s="369" t="s">
        <v>751</v>
      </c>
      <c r="F19" s="370" t="s">
        <v>613</v>
      </c>
      <c r="G19" s="370">
        <v>7898770</v>
      </c>
      <c r="H19" s="370" t="s">
        <v>613</v>
      </c>
      <c r="I19" s="370">
        <v>128138</v>
      </c>
      <c r="J19" s="370" t="s">
        <v>613</v>
      </c>
      <c r="K19" s="370">
        <v>7770632</v>
      </c>
      <c r="L19" s="370" t="s">
        <v>613</v>
      </c>
      <c r="M19" s="370" t="s">
        <v>613</v>
      </c>
      <c r="N19" s="370" t="s">
        <v>613</v>
      </c>
      <c r="O19" s="370" t="s">
        <v>613</v>
      </c>
      <c r="P19" s="371"/>
    </row>
    <row r="20" spans="1:16" ht="19.5" customHeight="1">
      <c r="A20" s="366" t="s">
        <v>586</v>
      </c>
      <c r="B20" s="367" t="s">
        <v>586</v>
      </c>
      <c r="C20" s="368" t="s">
        <v>728</v>
      </c>
      <c r="D20" s="367" t="s">
        <v>586</v>
      </c>
      <c r="E20" s="369" t="s">
        <v>729</v>
      </c>
      <c r="F20" s="370" t="s">
        <v>613</v>
      </c>
      <c r="G20" s="370">
        <v>7898770</v>
      </c>
      <c r="H20" s="370" t="s">
        <v>613</v>
      </c>
      <c r="I20" s="370">
        <v>128138</v>
      </c>
      <c r="J20" s="370" t="s">
        <v>613</v>
      </c>
      <c r="K20" s="370">
        <v>7770632</v>
      </c>
      <c r="L20" s="370" t="s">
        <v>613</v>
      </c>
      <c r="M20" s="370" t="s">
        <v>613</v>
      </c>
      <c r="N20" s="370" t="s">
        <v>613</v>
      </c>
      <c r="O20" s="370" t="s">
        <v>613</v>
      </c>
      <c r="P20" s="371"/>
    </row>
    <row r="21" spans="1:16" ht="19.5" customHeight="1">
      <c r="A21" s="366" t="s">
        <v>586</v>
      </c>
      <c r="B21" s="367" t="s">
        <v>586</v>
      </c>
      <c r="C21" s="368" t="s">
        <v>586</v>
      </c>
      <c r="D21" s="367" t="s">
        <v>759</v>
      </c>
      <c r="E21" s="369" t="s">
        <v>760</v>
      </c>
      <c r="F21" s="370" t="s">
        <v>613</v>
      </c>
      <c r="G21" s="370">
        <v>7898770</v>
      </c>
      <c r="H21" s="370" t="s">
        <v>613</v>
      </c>
      <c r="I21" s="370">
        <v>128138</v>
      </c>
      <c r="J21" s="370" t="s">
        <v>613</v>
      </c>
      <c r="K21" s="370">
        <v>7770632</v>
      </c>
      <c r="L21" s="370" t="s">
        <v>613</v>
      </c>
      <c r="M21" s="370" t="s">
        <v>613</v>
      </c>
      <c r="N21" s="370" t="s">
        <v>613</v>
      </c>
      <c r="O21" s="370" t="s">
        <v>613</v>
      </c>
      <c r="P21" s="371"/>
    </row>
    <row r="22" spans="1:16" ht="19.5" customHeight="1">
      <c r="A22" s="366" t="s">
        <v>586</v>
      </c>
      <c r="B22" s="367" t="s">
        <v>743</v>
      </c>
      <c r="C22" s="368" t="s">
        <v>586</v>
      </c>
      <c r="D22" s="367" t="s">
        <v>586</v>
      </c>
      <c r="E22" s="369" t="s">
        <v>744</v>
      </c>
      <c r="F22" s="370" t="s">
        <v>613</v>
      </c>
      <c r="G22" s="370">
        <v>53661276</v>
      </c>
      <c r="H22" s="370" t="s">
        <v>613</v>
      </c>
      <c r="I22" s="370" t="s">
        <v>613</v>
      </c>
      <c r="J22" s="370" t="s">
        <v>613</v>
      </c>
      <c r="K22" s="370">
        <v>35310349</v>
      </c>
      <c r="L22" s="370" t="s">
        <v>613</v>
      </c>
      <c r="M22" s="370" t="s">
        <v>613</v>
      </c>
      <c r="N22" s="370" t="s">
        <v>613</v>
      </c>
      <c r="O22" s="370">
        <v>18350927</v>
      </c>
      <c r="P22" s="371"/>
    </row>
    <row r="23" spans="1:16" ht="19.5" customHeight="1">
      <c r="A23" s="366" t="s">
        <v>586</v>
      </c>
      <c r="B23" s="367" t="s">
        <v>586</v>
      </c>
      <c r="C23" s="368" t="s">
        <v>728</v>
      </c>
      <c r="D23" s="367" t="s">
        <v>586</v>
      </c>
      <c r="E23" s="369" t="s">
        <v>729</v>
      </c>
      <c r="F23" s="370" t="s">
        <v>613</v>
      </c>
      <c r="G23" s="370">
        <v>53661276</v>
      </c>
      <c r="H23" s="370" t="s">
        <v>613</v>
      </c>
      <c r="I23" s="370" t="s">
        <v>613</v>
      </c>
      <c r="J23" s="370" t="s">
        <v>613</v>
      </c>
      <c r="K23" s="370">
        <v>35310349</v>
      </c>
      <c r="L23" s="370" t="s">
        <v>613</v>
      </c>
      <c r="M23" s="370" t="s">
        <v>613</v>
      </c>
      <c r="N23" s="370" t="s">
        <v>613</v>
      </c>
      <c r="O23" s="370">
        <v>18350927</v>
      </c>
      <c r="P23" s="371"/>
    </row>
    <row r="24" spans="1:16" ht="19.5" customHeight="1">
      <c r="A24" s="366" t="s">
        <v>586</v>
      </c>
      <c r="B24" s="367" t="s">
        <v>586</v>
      </c>
      <c r="C24" s="368" t="s">
        <v>586</v>
      </c>
      <c r="D24" s="367" t="s">
        <v>759</v>
      </c>
      <c r="E24" s="369" t="s">
        <v>760</v>
      </c>
      <c r="F24" s="370" t="s">
        <v>613</v>
      </c>
      <c r="G24" s="370">
        <v>53661276</v>
      </c>
      <c r="H24" s="370" t="s">
        <v>613</v>
      </c>
      <c r="I24" s="370" t="s">
        <v>613</v>
      </c>
      <c r="J24" s="370" t="s">
        <v>613</v>
      </c>
      <c r="K24" s="370">
        <v>35310349</v>
      </c>
      <c r="L24" s="370" t="s">
        <v>613</v>
      </c>
      <c r="M24" s="370" t="s">
        <v>613</v>
      </c>
      <c r="N24" s="370" t="s">
        <v>613</v>
      </c>
      <c r="O24" s="370">
        <v>18350927</v>
      </c>
      <c r="P24" s="371"/>
    </row>
    <row r="25" spans="1:16" ht="19.5" customHeight="1">
      <c r="A25" s="366" t="s">
        <v>696</v>
      </c>
      <c r="B25" s="367" t="s">
        <v>586</v>
      </c>
      <c r="C25" s="368" t="s">
        <v>586</v>
      </c>
      <c r="D25" s="367" t="s">
        <v>586</v>
      </c>
      <c r="E25" s="369" t="s">
        <v>697</v>
      </c>
      <c r="F25" s="370" t="s">
        <v>613</v>
      </c>
      <c r="G25" s="370">
        <v>259446913</v>
      </c>
      <c r="H25" s="370" t="s">
        <v>613</v>
      </c>
      <c r="I25" s="370">
        <v>22730086</v>
      </c>
      <c r="J25" s="370" t="s">
        <v>613</v>
      </c>
      <c r="K25" s="370">
        <v>145542953</v>
      </c>
      <c r="L25" s="370" t="s">
        <v>613</v>
      </c>
      <c r="M25" s="370" t="s">
        <v>613</v>
      </c>
      <c r="N25" s="370" t="s">
        <v>613</v>
      </c>
      <c r="O25" s="370">
        <v>91173874</v>
      </c>
      <c r="P25" s="371"/>
    </row>
    <row r="26" spans="1:16" ht="19.5" customHeight="1">
      <c r="A26" s="366" t="s">
        <v>586</v>
      </c>
      <c r="B26" s="367" t="s">
        <v>731</v>
      </c>
      <c r="C26" s="368" t="s">
        <v>586</v>
      </c>
      <c r="D26" s="367" t="s">
        <v>586</v>
      </c>
      <c r="E26" s="369" t="s">
        <v>732</v>
      </c>
      <c r="F26" s="370" t="s">
        <v>613</v>
      </c>
      <c r="G26" s="370">
        <v>21938355</v>
      </c>
      <c r="H26" s="370" t="s">
        <v>613</v>
      </c>
      <c r="I26" s="370" t="s">
        <v>613</v>
      </c>
      <c r="J26" s="370" t="s">
        <v>613</v>
      </c>
      <c r="K26" s="370">
        <v>21093591</v>
      </c>
      <c r="L26" s="370" t="s">
        <v>613</v>
      </c>
      <c r="M26" s="370" t="s">
        <v>613</v>
      </c>
      <c r="N26" s="370" t="s">
        <v>613</v>
      </c>
      <c r="O26" s="370">
        <v>844764</v>
      </c>
      <c r="P26" s="371"/>
    </row>
    <row r="27" spans="1:16" ht="19.5" customHeight="1">
      <c r="A27" s="366" t="s">
        <v>586</v>
      </c>
      <c r="B27" s="367" t="s">
        <v>586</v>
      </c>
      <c r="C27" s="368" t="s">
        <v>728</v>
      </c>
      <c r="D27" s="367" t="s">
        <v>586</v>
      </c>
      <c r="E27" s="369" t="s">
        <v>729</v>
      </c>
      <c r="F27" s="370" t="s">
        <v>613</v>
      </c>
      <c r="G27" s="370">
        <v>21938355</v>
      </c>
      <c r="H27" s="370" t="s">
        <v>613</v>
      </c>
      <c r="I27" s="370" t="s">
        <v>613</v>
      </c>
      <c r="J27" s="370" t="s">
        <v>613</v>
      </c>
      <c r="K27" s="370">
        <v>21093591</v>
      </c>
      <c r="L27" s="370" t="s">
        <v>613</v>
      </c>
      <c r="M27" s="370" t="s">
        <v>613</v>
      </c>
      <c r="N27" s="370" t="s">
        <v>613</v>
      </c>
      <c r="O27" s="370">
        <v>844764</v>
      </c>
      <c r="P27" s="371"/>
    </row>
    <row r="28" spans="1:16" ht="19.5" customHeight="1">
      <c r="A28" s="366" t="s">
        <v>586</v>
      </c>
      <c r="B28" s="367" t="s">
        <v>586</v>
      </c>
      <c r="C28" s="368" t="s">
        <v>586</v>
      </c>
      <c r="D28" s="367" t="s">
        <v>759</v>
      </c>
      <c r="E28" s="369" t="s">
        <v>760</v>
      </c>
      <c r="F28" s="370" t="s">
        <v>613</v>
      </c>
      <c r="G28" s="370">
        <v>21938355</v>
      </c>
      <c r="H28" s="370" t="s">
        <v>613</v>
      </c>
      <c r="I28" s="370" t="s">
        <v>613</v>
      </c>
      <c r="J28" s="370" t="s">
        <v>613</v>
      </c>
      <c r="K28" s="370">
        <v>21093591</v>
      </c>
      <c r="L28" s="370" t="s">
        <v>613</v>
      </c>
      <c r="M28" s="370" t="s">
        <v>613</v>
      </c>
      <c r="N28" s="370" t="s">
        <v>613</v>
      </c>
      <c r="O28" s="370">
        <v>844764</v>
      </c>
      <c r="P28" s="371"/>
    </row>
    <row r="29" spans="1:16" ht="19.5" customHeight="1">
      <c r="A29" s="366" t="s">
        <v>586</v>
      </c>
      <c r="B29" s="367" t="s">
        <v>745</v>
      </c>
      <c r="C29" s="368" t="s">
        <v>586</v>
      </c>
      <c r="D29" s="367" t="s">
        <v>586</v>
      </c>
      <c r="E29" s="369" t="s">
        <v>746</v>
      </c>
      <c r="F29" s="370" t="s">
        <v>613</v>
      </c>
      <c r="G29" s="370">
        <v>4895861</v>
      </c>
      <c r="H29" s="370" t="s">
        <v>613</v>
      </c>
      <c r="I29" s="370" t="s">
        <v>613</v>
      </c>
      <c r="J29" s="370" t="s">
        <v>613</v>
      </c>
      <c r="K29" s="370">
        <v>4895861</v>
      </c>
      <c r="L29" s="370" t="s">
        <v>613</v>
      </c>
      <c r="M29" s="370" t="s">
        <v>613</v>
      </c>
      <c r="N29" s="370" t="s">
        <v>613</v>
      </c>
      <c r="O29" s="370" t="s">
        <v>613</v>
      </c>
      <c r="P29" s="371"/>
    </row>
    <row r="30" spans="1:16" ht="19.5" customHeight="1">
      <c r="A30" s="366" t="s">
        <v>586</v>
      </c>
      <c r="B30" s="367" t="s">
        <v>586</v>
      </c>
      <c r="C30" s="368" t="s">
        <v>728</v>
      </c>
      <c r="D30" s="367" t="s">
        <v>586</v>
      </c>
      <c r="E30" s="369" t="s">
        <v>729</v>
      </c>
      <c r="F30" s="370" t="s">
        <v>613</v>
      </c>
      <c r="G30" s="370">
        <v>4895861</v>
      </c>
      <c r="H30" s="370" t="s">
        <v>613</v>
      </c>
      <c r="I30" s="370" t="s">
        <v>613</v>
      </c>
      <c r="J30" s="370" t="s">
        <v>613</v>
      </c>
      <c r="K30" s="370">
        <v>4895861</v>
      </c>
      <c r="L30" s="370" t="s">
        <v>613</v>
      </c>
      <c r="M30" s="370" t="s">
        <v>613</v>
      </c>
      <c r="N30" s="370" t="s">
        <v>613</v>
      </c>
      <c r="O30" s="370" t="s">
        <v>613</v>
      </c>
      <c r="P30" s="371"/>
    </row>
    <row r="31" spans="1:16" ht="19.5" customHeight="1">
      <c r="A31" s="366" t="s">
        <v>586</v>
      </c>
      <c r="B31" s="367" t="s">
        <v>586</v>
      </c>
      <c r="C31" s="368" t="s">
        <v>586</v>
      </c>
      <c r="D31" s="367" t="s">
        <v>759</v>
      </c>
      <c r="E31" s="369" t="s">
        <v>760</v>
      </c>
      <c r="F31" s="370" t="s">
        <v>613</v>
      </c>
      <c r="G31" s="370">
        <v>4895861</v>
      </c>
      <c r="H31" s="370" t="s">
        <v>613</v>
      </c>
      <c r="I31" s="370" t="s">
        <v>613</v>
      </c>
      <c r="J31" s="370" t="s">
        <v>613</v>
      </c>
      <c r="K31" s="370">
        <v>4895861</v>
      </c>
      <c r="L31" s="370" t="s">
        <v>613</v>
      </c>
      <c r="M31" s="370" t="s">
        <v>613</v>
      </c>
      <c r="N31" s="370" t="s">
        <v>613</v>
      </c>
      <c r="O31" s="370" t="s">
        <v>613</v>
      </c>
      <c r="P31" s="371"/>
    </row>
    <row r="32" spans="1:16" ht="19.5" customHeight="1">
      <c r="A32" s="366" t="s">
        <v>586</v>
      </c>
      <c r="B32" s="367" t="s">
        <v>750</v>
      </c>
      <c r="C32" s="368" t="s">
        <v>586</v>
      </c>
      <c r="D32" s="367" t="s">
        <v>586</v>
      </c>
      <c r="E32" s="369" t="s">
        <v>751</v>
      </c>
      <c r="F32" s="370" t="s">
        <v>613</v>
      </c>
      <c r="G32" s="370">
        <v>77997404</v>
      </c>
      <c r="H32" s="370" t="s">
        <v>613</v>
      </c>
      <c r="I32" s="370">
        <v>11195854</v>
      </c>
      <c r="J32" s="370" t="s">
        <v>613</v>
      </c>
      <c r="K32" s="370">
        <v>62796550</v>
      </c>
      <c r="L32" s="370" t="s">
        <v>613</v>
      </c>
      <c r="M32" s="370" t="s">
        <v>613</v>
      </c>
      <c r="N32" s="370" t="s">
        <v>613</v>
      </c>
      <c r="O32" s="370">
        <v>4005000</v>
      </c>
      <c r="P32" s="371"/>
    </row>
    <row r="33" spans="1:16" ht="19.5" customHeight="1">
      <c r="A33" s="366" t="s">
        <v>586</v>
      </c>
      <c r="B33" s="367" t="s">
        <v>586</v>
      </c>
      <c r="C33" s="368" t="s">
        <v>728</v>
      </c>
      <c r="D33" s="367" t="s">
        <v>586</v>
      </c>
      <c r="E33" s="369" t="s">
        <v>729</v>
      </c>
      <c r="F33" s="370" t="s">
        <v>613</v>
      </c>
      <c r="G33" s="370">
        <v>77997404</v>
      </c>
      <c r="H33" s="370" t="s">
        <v>613</v>
      </c>
      <c r="I33" s="370">
        <v>11195854</v>
      </c>
      <c r="J33" s="370" t="s">
        <v>613</v>
      </c>
      <c r="K33" s="370">
        <v>62796550</v>
      </c>
      <c r="L33" s="370" t="s">
        <v>613</v>
      </c>
      <c r="M33" s="370" t="s">
        <v>613</v>
      </c>
      <c r="N33" s="370" t="s">
        <v>613</v>
      </c>
      <c r="O33" s="370">
        <v>4005000</v>
      </c>
      <c r="P33" s="371"/>
    </row>
    <row r="34" spans="1:16" ht="19.5" customHeight="1">
      <c r="A34" s="366" t="s">
        <v>586</v>
      </c>
      <c r="B34" s="367" t="s">
        <v>586</v>
      </c>
      <c r="C34" s="368" t="s">
        <v>586</v>
      </c>
      <c r="D34" s="367" t="s">
        <v>620</v>
      </c>
      <c r="E34" s="369" t="s">
        <v>763</v>
      </c>
      <c r="F34" s="370" t="s">
        <v>613</v>
      </c>
      <c r="G34" s="370">
        <v>77997404</v>
      </c>
      <c r="H34" s="370" t="s">
        <v>613</v>
      </c>
      <c r="I34" s="370">
        <v>11195854</v>
      </c>
      <c r="J34" s="370" t="s">
        <v>613</v>
      </c>
      <c r="K34" s="370">
        <v>62796550</v>
      </c>
      <c r="L34" s="370" t="s">
        <v>613</v>
      </c>
      <c r="M34" s="370" t="s">
        <v>613</v>
      </c>
      <c r="N34" s="370" t="s">
        <v>613</v>
      </c>
      <c r="O34" s="370">
        <v>4005000</v>
      </c>
      <c r="P34" s="371"/>
    </row>
    <row r="35" spans="1:16" ht="19.5" customHeight="1">
      <c r="A35" s="366" t="s">
        <v>586</v>
      </c>
      <c r="B35" s="367" t="s">
        <v>764</v>
      </c>
      <c r="C35" s="368" t="s">
        <v>586</v>
      </c>
      <c r="D35" s="367" t="s">
        <v>586</v>
      </c>
      <c r="E35" s="369" t="s">
        <v>765</v>
      </c>
      <c r="F35" s="370" t="s">
        <v>613</v>
      </c>
      <c r="G35" s="370">
        <v>37408530</v>
      </c>
      <c r="H35" s="370" t="s">
        <v>613</v>
      </c>
      <c r="I35" s="370">
        <v>6853553</v>
      </c>
      <c r="J35" s="370" t="s">
        <v>613</v>
      </c>
      <c r="K35" s="370">
        <v>27865725</v>
      </c>
      <c r="L35" s="370" t="s">
        <v>613</v>
      </c>
      <c r="M35" s="370" t="s">
        <v>613</v>
      </c>
      <c r="N35" s="370" t="s">
        <v>613</v>
      </c>
      <c r="O35" s="370">
        <v>2689252</v>
      </c>
      <c r="P35" s="371"/>
    </row>
    <row r="36" spans="1:16" ht="19.5" customHeight="1">
      <c r="A36" s="366" t="s">
        <v>586</v>
      </c>
      <c r="B36" s="367" t="s">
        <v>586</v>
      </c>
      <c r="C36" s="368" t="s">
        <v>728</v>
      </c>
      <c r="D36" s="367" t="s">
        <v>586</v>
      </c>
      <c r="E36" s="369" t="s">
        <v>729</v>
      </c>
      <c r="F36" s="370" t="s">
        <v>613</v>
      </c>
      <c r="G36" s="370">
        <v>37408530</v>
      </c>
      <c r="H36" s="370" t="s">
        <v>613</v>
      </c>
      <c r="I36" s="370">
        <v>6853553</v>
      </c>
      <c r="J36" s="370" t="s">
        <v>613</v>
      </c>
      <c r="K36" s="370">
        <v>27865725</v>
      </c>
      <c r="L36" s="370" t="s">
        <v>613</v>
      </c>
      <c r="M36" s="370" t="s">
        <v>613</v>
      </c>
      <c r="N36" s="370" t="s">
        <v>613</v>
      </c>
      <c r="O36" s="370">
        <v>2689252</v>
      </c>
      <c r="P36" s="371"/>
    </row>
    <row r="37" spans="1:16" ht="19.5" customHeight="1">
      <c r="A37" s="366" t="s">
        <v>586</v>
      </c>
      <c r="B37" s="367" t="s">
        <v>586</v>
      </c>
      <c r="C37" s="368" t="s">
        <v>586</v>
      </c>
      <c r="D37" s="367" t="s">
        <v>617</v>
      </c>
      <c r="E37" s="369" t="s">
        <v>766</v>
      </c>
      <c r="F37" s="370" t="s">
        <v>613</v>
      </c>
      <c r="G37" s="370">
        <v>37408530</v>
      </c>
      <c r="H37" s="370" t="s">
        <v>613</v>
      </c>
      <c r="I37" s="370">
        <v>6853553</v>
      </c>
      <c r="J37" s="370" t="s">
        <v>613</v>
      </c>
      <c r="K37" s="370">
        <v>27865725</v>
      </c>
      <c r="L37" s="370" t="s">
        <v>613</v>
      </c>
      <c r="M37" s="370" t="s">
        <v>613</v>
      </c>
      <c r="N37" s="370" t="s">
        <v>613</v>
      </c>
      <c r="O37" s="370">
        <v>2689252</v>
      </c>
      <c r="P37" s="371"/>
    </row>
    <row r="38" spans="1:16" ht="19.5" customHeight="1">
      <c r="A38" s="366" t="s">
        <v>586</v>
      </c>
      <c r="B38" s="367" t="s">
        <v>737</v>
      </c>
      <c r="C38" s="368" t="s">
        <v>586</v>
      </c>
      <c r="D38" s="367" t="s">
        <v>586</v>
      </c>
      <c r="E38" s="369" t="s">
        <v>738</v>
      </c>
      <c r="F38" s="370" t="s">
        <v>613</v>
      </c>
      <c r="G38" s="370">
        <v>42000000</v>
      </c>
      <c r="H38" s="370" t="s">
        <v>613</v>
      </c>
      <c r="I38" s="370">
        <v>2000000</v>
      </c>
      <c r="J38" s="370" t="s">
        <v>613</v>
      </c>
      <c r="K38" s="370">
        <v>433045</v>
      </c>
      <c r="L38" s="370" t="s">
        <v>613</v>
      </c>
      <c r="M38" s="370" t="s">
        <v>613</v>
      </c>
      <c r="N38" s="370" t="s">
        <v>613</v>
      </c>
      <c r="O38" s="370">
        <v>39566955</v>
      </c>
      <c r="P38" s="371"/>
    </row>
    <row r="39" spans="1:16" ht="19.5" customHeight="1">
      <c r="A39" s="366" t="s">
        <v>586</v>
      </c>
      <c r="B39" s="367" t="s">
        <v>586</v>
      </c>
      <c r="C39" s="368" t="s">
        <v>728</v>
      </c>
      <c r="D39" s="367" t="s">
        <v>586</v>
      </c>
      <c r="E39" s="369" t="s">
        <v>729</v>
      </c>
      <c r="F39" s="370" t="s">
        <v>613</v>
      </c>
      <c r="G39" s="370">
        <v>42000000</v>
      </c>
      <c r="H39" s="370" t="s">
        <v>613</v>
      </c>
      <c r="I39" s="370">
        <v>2000000</v>
      </c>
      <c r="J39" s="370" t="s">
        <v>613</v>
      </c>
      <c r="K39" s="370">
        <v>433045</v>
      </c>
      <c r="L39" s="370" t="s">
        <v>613</v>
      </c>
      <c r="M39" s="370" t="s">
        <v>613</v>
      </c>
      <c r="N39" s="370" t="s">
        <v>613</v>
      </c>
      <c r="O39" s="370">
        <v>39566955</v>
      </c>
      <c r="P39" s="371"/>
    </row>
    <row r="40" spans="1:16" ht="19.5" customHeight="1">
      <c r="A40" s="373" t="s">
        <v>586</v>
      </c>
      <c r="B40" s="374" t="s">
        <v>586</v>
      </c>
      <c r="C40" s="375" t="s">
        <v>586</v>
      </c>
      <c r="D40" s="374" t="s">
        <v>759</v>
      </c>
      <c r="E40" s="376" t="s">
        <v>760</v>
      </c>
      <c r="F40" s="377" t="s">
        <v>613</v>
      </c>
      <c r="G40" s="377">
        <v>42000000</v>
      </c>
      <c r="H40" s="377" t="s">
        <v>613</v>
      </c>
      <c r="I40" s="377">
        <v>2000000</v>
      </c>
      <c r="J40" s="377" t="s">
        <v>613</v>
      </c>
      <c r="K40" s="377">
        <v>433045</v>
      </c>
      <c r="L40" s="377" t="s">
        <v>613</v>
      </c>
      <c r="M40" s="377" t="s">
        <v>613</v>
      </c>
      <c r="N40" s="377" t="s">
        <v>613</v>
      </c>
      <c r="O40" s="377">
        <v>39566955</v>
      </c>
      <c r="P40" s="378"/>
    </row>
    <row r="41" spans="1:16" ht="19.5" customHeight="1">
      <c r="A41" s="366" t="s">
        <v>586</v>
      </c>
      <c r="B41" s="367" t="s">
        <v>743</v>
      </c>
      <c r="C41" s="368" t="s">
        <v>586</v>
      </c>
      <c r="D41" s="367" t="s">
        <v>586</v>
      </c>
      <c r="E41" s="369" t="s">
        <v>744</v>
      </c>
      <c r="F41" s="370" t="s">
        <v>613</v>
      </c>
      <c r="G41" s="370">
        <v>75206763</v>
      </c>
      <c r="H41" s="370" t="s">
        <v>613</v>
      </c>
      <c r="I41" s="370">
        <v>2680679</v>
      </c>
      <c r="J41" s="370" t="s">
        <v>613</v>
      </c>
      <c r="K41" s="370">
        <v>28458181</v>
      </c>
      <c r="L41" s="370" t="s">
        <v>613</v>
      </c>
      <c r="M41" s="370" t="s">
        <v>613</v>
      </c>
      <c r="N41" s="370" t="s">
        <v>613</v>
      </c>
      <c r="O41" s="370">
        <v>44067903</v>
      </c>
      <c r="P41" s="371"/>
    </row>
    <row r="42" spans="1:16" ht="19.5" customHeight="1">
      <c r="A42" s="366" t="s">
        <v>586</v>
      </c>
      <c r="B42" s="367" t="s">
        <v>586</v>
      </c>
      <c r="C42" s="368" t="s">
        <v>728</v>
      </c>
      <c r="D42" s="367" t="s">
        <v>586</v>
      </c>
      <c r="E42" s="369" t="s">
        <v>729</v>
      </c>
      <c r="F42" s="370" t="s">
        <v>613</v>
      </c>
      <c r="G42" s="370">
        <v>75206763</v>
      </c>
      <c r="H42" s="370" t="s">
        <v>613</v>
      </c>
      <c r="I42" s="370">
        <v>2680679</v>
      </c>
      <c r="J42" s="370" t="s">
        <v>613</v>
      </c>
      <c r="K42" s="370">
        <v>28458181</v>
      </c>
      <c r="L42" s="370" t="s">
        <v>613</v>
      </c>
      <c r="M42" s="370" t="s">
        <v>613</v>
      </c>
      <c r="N42" s="370" t="s">
        <v>613</v>
      </c>
      <c r="O42" s="370">
        <v>44067903</v>
      </c>
      <c r="P42" s="371"/>
    </row>
    <row r="43" spans="1:16" ht="19.5" customHeight="1">
      <c r="A43" s="366" t="s">
        <v>586</v>
      </c>
      <c r="B43" s="367" t="s">
        <v>586</v>
      </c>
      <c r="C43" s="368" t="s">
        <v>586</v>
      </c>
      <c r="D43" s="367" t="s">
        <v>759</v>
      </c>
      <c r="E43" s="369" t="s">
        <v>760</v>
      </c>
      <c r="F43" s="370" t="s">
        <v>613</v>
      </c>
      <c r="G43" s="370">
        <v>75206763</v>
      </c>
      <c r="H43" s="370" t="s">
        <v>613</v>
      </c>
      <c r="I43" s="370">
        <v>2680679</v>
      </c>
      <c r="J43" s="370" t="s">
        <v>613</v>
      </c>
      <c r="K43" s="370">
        <v>28458181</v>
      </c>
      <c r="L43" s="370" t="s">
        <v>613</v>
      </c>
      <c r="M43" s="370" t="s">
        <v>613</v>
      </c>
      <c r="N43" s="370" t="s">
        <v>613</v>
      </c>
      <c r="O43" s="370">
        <v>44067903</v>
      </c>
      <c r="P43" s="371"/>
    </row>
    <row r="44" spans="1:16" ht="19.5" customHeight="1">
      <c r="A44" s="366" t="s">
        <v>702</v>
      </c>
      <c r="B44" s="367" t="s">
        <v>586</v>
      </c>
      <c r="C44" s="368" t="s">
        <v>586</v>
      </c>
      <c r="D44" s="367" t="s">
        <v>586</v>
      </c>
      <c r="E44" s="369" t="s">
        <v>703</v>
      </c>
      <c r="F44" s="370" t="s">
        <v>613</v>
      </c>
      <c r="G44" s="370">
        <v>204229513</v>
      </c>
      <c r="H44" s="370" t="s">
        <v>613</v>
      </c>
      <c r="I44" s="370">
        <v>14904887</v>
      </c>
      <c r="J44" s="370" t="s">
        <v>613</v>
      </c>
      <c r="K44" s="370">
        <v>34536880</v>
      </c>
      <c r="L44" s="370" t="s">
        <v>613</v>
      </c>
      <c r="M44" s="370" t="s">
        <v>613</v>
      </c>
      <c r="N44" s="370" t="s">
        <v>613</v>
      </c>
      <c r="O44" s="370">
        <v>154787746</v>
      </c>
      <c r="P44" s="371"/>
    </row>
    <row r="45" spans="1:16" ht="19.5" customHeight="1">
      <c r="A45" s="366" t="s">
        <v>586</v>
      </c>
      <c r="B45" s="367" t="s">
        <v>731</v>
      </c>
      <c r="C45" s="368" t="s">
        <v>586</v>
      </c>
      <c r="D45" s="367" t="s">
        <v>586</v>
      </c>
      <c r="E45" s="369" t="s">
        <v>732</v>
      </c>
      <c r="F45" s="370" t="s">
        <v>613</v>
      </c>
      <c r="G45" s="370">
        <v>16275922</v>
      </c>
      <c r="H45" s="370" t="s">
        <v>613</v>
      </c>
      <c r="I45" s="370">
        <v>74356</v>
      </c>
      <c r="J45" s="370" t="s">
        <v>613</v>
      </c>
      <c r="K45" s="370">
        <v>1295641</v>
      </c>
      <c r="L45" s="370" t="s">
        <v>613</v>
      </c>
      <c r="M45" s="370" t="s">
        <v>613</v>
      </c>
      <c r="N45" s="370" t="s">
        <v>613</v>
      </c>
      <c r="O45" s="370">
        <v>14905925</v>
      </c>
      <c r="P45" s="371"/>
    </row>
    <row r="46" spans="1:16" ht="19.5" customHeight="1">
      <c r="A46" s="366" t="s">
        <v>586</v>
      </c>
      <c r="B46" s="367" t="s">
        <v>586</v>
      </c>
      <c r="C46" s="368" t="s">
        <v>728</v>
      </c>
      <c r="D46" s="367" t="s">
        <v>586</v>
      </c>
      <c r="E46" s="369" t="s">
        <v>729</v>
      </c>
      <c r="F46" s="370" t="s">
        <v>613</v>
      </c>
      <c r="G46" s="370">
        <v>16275922</v>
      </c>
      <c r="H46" s="370" t="s">
        <v>613</v>
      </c>
      <c r="I46" s="370">
        <v>74356</v>
      </c>
      <c r="J46" s="370" t="s">
        <v>613</v>
      </c>
      <c r="K46" s="370">
        <v>1295641</v>
      </c>
      <c r="L46" s="370" t="s">
        <v>613</v>
      </c>
      <c r="M46" s="370" t="s">
        <v>613</v>
      </c>
      <c r="N46" s="370" t="s">
        <v>613</v>
      </c>
      <c r="O46" s="370">
        <v>14905925</v>
      </c>
      <c r="P46" s="371"/>
    </row>
    <row r="47" spans="1:16" ht="19.5" customHeight="1">
      <c r="A47" s="366" t="s">
        <v>586</v>
      </c>
      <c r="B47" s="367" t="s">
        <v>586</v>
      </c>
      <c r="C47" s="368" t="s">
        <v>586</v>
      </c>
      <c r="D47" s="367" t="s">
        <v>759</v>
      </c>
      <c r="E47" s="369" t="s">
        <v>760</v>
      </c>
      <c r="F47" s="370" t="s">
        <v>613</v>
      </c>
      <c r="G47" s="370">
        <v>16275922</v>
      </c>
      <c r="H47" s="370" t="s">
        <v>613</v>
      </c>
      <c r="I47" s="370">
        <v>74356</v>
      </c>
      <c r="J47" s="370" t="s">
        <v>613</v>
      </c>
      <c r="K47" s="370">
        <v>1295641</v>
      </c>
      <c r="L47" s="370" t="s">
        <v>613</v>
      </c>
      <c r="M47" s="370" t="s">
        <v>613</v>
      </c>
      <c r="N47" s="370" t="s">
        <v>613</v>
      </c>
      <c r="O47" s="370">
        <v>14905925</v>
      </c>
      <c r="P47" s="371"/>
    </row>
    <row r="48" spans="1:16" ht="19.5" customHeight="1">
      <c r="A48" s="366" t="s">
        <v>586</v>
      </c>
      <c r="B48" s="367" t="s">
        <v>745</v>
      </c>
      <c r="C48" s="368" t="s">
        <v>586</v>
      </c>
      <c r="D48" s="367" t="s">
        <v>586</v>
      </c>
      <c r="E48" s="369" t="s">
        <v>746</v>
      </c>
      <c r="F48" s="370" t="s">
        <v>613</v>
      </c>
      <c r="G48" s="370">
        <v>31291220</v>
      </c>
      <c r="H48" s="370" t="s">
        <v>613</v>
      </c>
      <c r="I48" s="370">
        <v>978293</v>
      </c>
      <c r="J48" s="370" t="s">
        <v>613</v>
      </c>
      <c r="K48" s="370">
        <v>7219512</v>
      </c>
      <c r="L48" s="370" t="s">
        <v>613</v>
      </c>
      <c r="M48" s="370" t="s">
        <v>613</v>
      </c>
      <c r="N48" s="370" t="s">
        <v>613</v>
      </c>
      <c r="O48" s="370">
        <v>23093415</v>
      </c>
      <c r="P48" s="371"/>
    </row>
    <row r="49" spans="1:16" ht="19.5" customHeight="1">
      <c r="A49" s="366" t="s">
        <v>586</v>
      </c>
      <c r="B49" s="367" t="s">
        <v>586</v>
      </c>
      <c r="C49" s="368" t="s">
        <v>728</v>
      </c>
      <c r="D49" s="367" t="s">
        <v>586</v>
      </c>
      <c r="E49" s="369" t="s">
        <v>729</v>
      </c>
      <c r="F49" s="370" t="s">
        <v>613</v>
      </c>
      <c r="G49" s="370">
        <v>31291220</v>
      </c>
      <c r="H49" s="370" t="s">
        <v>613</v>
      </c>
      <c r="I49" s="370">
        <v>978293</v>
      </c>
      <c r="J49" s="370" t="s">
        <v>613</v>
      </c>
      <c r="K49" s="370">
        <v>7219512</v>
      </c>
      <c r="L49" s="370" t="s">
        <v>613</v>
      </c>
      <c r="M49" s="370" t="s">
        <v>613</v>
      </c>
      <c r="N49" s="370" t="s">
        <v>613</v>
      </c>
      <c r="O49" s="370">
        <v>23093415</v>
      </c>
      <c r="P49" s="371"/>
    </row>
    <row r="50" spans="1:16" ht="19.5" customHeight="1">
      <c r="A50" s="366" t="s">
        <v>586</v>
      </c>
      <c r="B50" s="367" t="s">
        <v>586</v>
      </c>
      <c r="C50" s="368" t="s">
        <v>586</v>
      </c>
      <c r="D50" s="367" t="s">
        <v>759</v>
      </c>
      <c r="E50" s="369" t="s">
        <v>760</v>
      </c>
      <c r="F50" s="370" t="s">
        <v>613</v>
      </c>
      <c r="G50" s="370">
        <v>31291220</v>
      </c>
      <c r="H50" s="370" t="s">
        <v>613</v>
      </c>
      <c r="I50" s="370">
        <v>978293</v>
      </c>
      <c r="J50" s="370" t="s">
        <v>613</v>
      </c>
      <c r="K50" s="370">
        <v>7219512</v>
      </c>
      <c r="L50" s="370" t="s">
        <v>613</v>
      </c>
      <c r="M50" s="370" t="s">
        <v>613</v>
      </c>
      <c r="N50" s="370" t="s">
        <v>613</v>
      </c>
      <c r="O50" s="370">
        <v>23093415</v>
      </c>
      <c r="P50" s="371"/>
    </row>
    <row r="51" spans="1:16" ht="19.5" customHeight="1">
      <c r="A51" s="366" t="s">
        <v>586</v>
      </c>
      <c r="B51" s="367" t="s">
        <v>726</v>
      </c>
      <c r="C51" s="368" t="s">
        <v>586</v>
      </c>
      <c r="D51" s="367" t="s">
        <v>586</v>
      </c>
      <c r="E51" s="369" t="s">
        <v>727</v>
      </c>
      <c r="F51" s="370" t="s">
        <v>613</v>
      </c>
      <c r="G51" s="370">
        <v>31740000</v>
      </c>
      <c r="H51" s="370" t="s">
        <v>613</v>
      </c>
      <c r="I51" s="370" t="s">
        <v>613</v>
      </c>
      <c r="J51" s="370" t="s">
        <v>613</v>
      </c>
      <c r="K51" s="370">
        <v>8648</v>
      </c>
      <c r="L51" s="370" t="s">
        <v>613</v>
      </c>
      <c r="M51" s="370" t="s">
        <v>613</v>
      </c>
      <c r="N51" s="370" t="s">
        <v>613</v>
      </c>
      <c r="O51" s="370">
        <v>31731352</v>
      </c>
      <c r="P51" s="371"/>
    </row>
    <row r="52" spans="1:16" ht="19.5" customHeight="1">
      <c r="A52" s="366" t="s">
        <v>586</v>
      </c>
      <c r="B52" s="367" t="s">
        <v>586</v>
      </c>
      <c r="C52" s="368" t="s">
        <v>728</v>
      </c>
      <c r="D52" s="367" t="s">
        <v>586</v>
      </c>
      <c r="E52" s="369" t="s">
        <v>729</v>
      </c>
      <c r="F52" s="370" t="s">
        <v>613</v>
      </c>
      <c r="G52" s="370">
        <v>31740000</v>
      </c>
      <c r="H52" s="370" t="s">
        <v>613</v>
      </c>
      <c r="I52" s="370" t="s">
        <v>613</v>
      </c>
      <c r="J52" s="370" t="s">
        <v>613</v>
      </c>
      <c r="K52" s="370">
        <v>8648</v>
      </c>
      <c r="L52" s="370" t="s">
        <v>613</v>
      </c>
      <c r="M52" s="370" t="s">
        <v>613</v>
      </c>
      <c r="N52" s="370" t="s">
        <v>613</v>
      </c>
      <c r="O52" s="370">
        <v>31731352</v>
      </c>
      <c r="P52" s="371"/>
    </row>
    <row r="53" spans="1:16" ht="19.5" customHeight="1">
      <c r="A53" s="366" t="s">
        <v>586</v>
      </c>
      <c r="B53" s="367" t="s">
        <v>586</v>
      </c>
      <c r="C53" s="368" t="s">
        <v>586</v>
      </c>
      <c r="D53" s="367" t="s">
        <v>759</v>
      </c>
      <c r="E53" s="369" t="s">
        <v>760</v>
      </c>
      <c r="F53" s="370" t="s">
        <v>613</v>
      </c>
      <c r="G53" s="370">
        <v>31740000</v>
      </c>
      <c r="H53" s="370" t="s">
        <v>613</v>
      </c>
      <c r="I53" s="370" t="s">
        <v>613</v>
      </c>
      <c r="J53" s="370" t="s">
        <v>613</v>
      </c>
      <c r="K53" s="370">
        <v>8648</v>
      </c>
      <c r="L53" s="370" t="s">
        <v>613</v>
      </c>
      <c r="M53" s="370" t="s">
        <v>613</v>
      </c>
      <c r="N53" s="370" t="s">
        <v>613</v>
      </c>
      <c r="O53" s="370">
        <v>31731352</v>
      </c>
      <c r="P53" s="371"/>
    </row>
    <row r="54" spans="1:16" ht="19.5" customHeight="1">
      <c r="A54" s="366" t="s">
        <v>586</v>
      </c>
      <c r="B54" s="367" t="s">
        <v>750</v>
      </c>
      <c r="C54" s="368" t="s">
        <v>586</v>
      </c>
      <c r="D54" s="367" t="s">
        <v>586</v>
      </c>
      <c r="E54" s="369" t="s">
        <v>751</v>
      </c>
      <c r="F54" s="370" t="s">
        <v>613</v>
      </c>
      <c r="G54" s="370">
        <v>6000000</v>
      </c>
      <c r="H54" s="370" t="s">
        <v>613</v>
      </c>
      <c r="I54" s="370">
        <v>1860000</v>
      </c>
      <c r="J54" s="370" t="s">
        <v>613</v>
      </c>
      <c r="K54" s="370" t="s">
        <v>613</v>
      </c>
      <c r="L54" s="370" t="s">
        <v>613</v>
      </c>
      <c r="M54" s="370" t="s">
        <v>613</v>
      </c>
      <c r="N54" s="370" t="s">
        <v>613</v>
      </c>
      <c r="O54" s="370">
        <v>4140000</v>
      </c>
      <c r="P54" s="371"/>
    </row>
    <row r="55" spans="1:16" ht="19.5" customHeight="1">
      <c r="A55" s="366" t="s">
        <v>586</v>
      </c>
      <c r="B55" s="367" t="s">
        <v>586</v>
      </c>
      <c r="C55" s="368" t="s">
        <v>728</v>
      </c>
      <c r="D55" s="367" t="s">
        <v>586</v>
      </c>
      <c r="E55" s="369" t="s">
        <v>729</v>
      </c>
      <c r="F55" s="370" t="s">
        <v>613</v>
      </c>
      <c r="G55" s="370">
        <v>6000000</v>
      </c>
      <c r="H55" s="370" t="s">
        <v>613</v>
      </c>
      <c r="I55" s="370">
        <v>1860000</v>
      </c>
      <c r="J55" s="370" t="s">
        <v>613</v>
      </c>
      <c r="K55" s="370" t="s">
        <v>613</v>
      </c>
      <c r="L55" s="370" t="s">
        <v>613</v>
      </c>
      <c r="M55" s="370" t="s">
        <v>613</v>
      </c>
      <c r="N55" s="370" t="s">
        <v>613</v>
      </c>
      <c r="O55" s="370">
        <v>4140000</v>
      </c>
      <c r="P55" s="371"/>
    </row>
    <row r="56" spans="1:16" ht="19.5" customHeight="1">
      <c r="A56" s="366" t="s">
        <v>586</v>
      </c>
      <c r="B56" s="367" t="s">
        <v>586</v>
      </c>
      <c r="C56" s="368" t="s">
        <v>586</v>
      </c>
      <c r="D56" s="367" t="s">
        <v>620</v>
      </c>
      <c r="E56" s="369" t="s">
        <v>763</v>
      </c>
      <c r="F56" s="370" t="s">
        <v>613</v>
      </c>
      <c r="G56" s="370">
        <v>6000000</v>
      </c>
      <c r="H56" s="370" t="s">
        <v>613</v>
      </c>
      <c r="I56" s="370">
        <v>1860000</v>
      </c>
      <c r="J56" s="370" t="s">
        <v>613</v>
      </c>
      <c r="K56" s="370" t="s">
        <v>613</v>
      </c>
      <c r="L56" s="370" t="s">
        <v>613</v>
      </c>
      <c r="M56" s="370" t="s">
        <v>613</v>
      </c>
      <c r="N56" s="370" t="s">
        <v>613</v>
      </c>
      <c r="O56" s="370">
        <v>4140000</v>
      </c>
      <c r="P56" s="371"/>
    </row>
    <row r="57" spans="1:16" ht="19.5" customHeight="1">
      <c r="A57" s="366" t="s">
        <v>586</v>
      </c>
      <c r="B57" s="367" t="s">
        <v>764</v>
      </c>
      <c r="C57" s="368" t="s">
        <v>586</v>
      </c>
      <c r="D57" s="367" t="s">
        <v>586</v>
      </c>
      <c r="E57" s="369" t="s">
        <v>765</v>
      </c>
      <c r="F57" s="370" t="s">
        <v>613</v>
      </c>
      <c r="G57" s="370">
        <v>54816415</v>
      </c>
      <c r="H57" s="370" t="s">
        <v>613</v>
      </c>
      <c r="I57" s="370">
        <v>11522238</v>
      </c>
      <c r="J57" s="370" t="s">
        <v>613</v>
      </c>
      <c r="K57" s="370">
        <v>10778327</v>
      </c>
      <c r="L57" s="370" t="s">
        <v>613</v>
      </c>
      <c r="M57" s="370" t="s">
        <v>613</v>
      </c>
      <c r="N57" s="370" t="s">
        <v>613</v>
      </c>
      <c r="O57" s="370">
        <v>32515850</v>
      </c>
      <c r="P57" s="371"/>
    </row>
    <row r="58" spans="1:16" ht="19.5" customHeight="1">
      <c r="A58" s="366" t="s">
        <v>586</v>
      </c>
      <c r="B58" s="367" t="s">
        <v>586</v>
      </c>
      <c r="C58" s="368" t="s">
        <v>728</v>
      </c>
      <c r="D58" s="367" t="s">
        <v>586</v>
      </c>
      <c r="E58" s="369" t="s">
        <v>729</v>
      </c>
      <c r="F58" s="370" t="s">
        <v>613</v>
      </c>
      <c r="G58" s="370">
        <v>54816415</v>
      </c>
      <c r="H58" s="370" t="s">
        <v>613</v>
      </c>
      <c r="I58" s="370">
        <v>11522238</v>
      </c>
      <c r="J58" s="370" t="s">
        <v>613</v>
      </c>
      <c r="K58" s="370">
        <v>10778327</v>
      </c>
      <c r="L58" s="370" t="s">
        <v>613</v>
      </c>
      <c r="M58" s="370" t="s">
        <v>613</v>
      </c>
      <c r="N58" s="370" t="s">
        <v>613</v>
      </c>
      <c r="O58" s="370">
        <v>32515850</v>
      </c>
      <c r="P58" s="371"/>
    </row>
    <row r="59" spans="1:16" ht="19.5" customHeight="1">
      <c r="A59" s="366" t="s">
        <v>586</v>
      </c>
      <c r="B59" s="367" t="s">
        <v>586</v>
      </c>
      <c r="C59" s="368" t="s">
        <v>586</v>
      </c>
      <c r="D59" s="367" t="s">
        <v>617</v>
      </c>
      <c r="E59" s="369" t="s">
        <v>766</v>
      </c>
      <c r="F59" s="370" t="s">
        <v>613</v>
      </c>
      <c r="G59" s="370">
        <v>54816415</v>
      </c>
      <c r="H59" s="370" t="s">
        <v>613</v>
      </c>
      <c r="I59" s="370">
        <v>11522238</v>
      </c>
      <c r="J59" s="370" t="s">
        <v>613</v>
      </c>
      <c r="K59" s="370">
        <v>10778327</v>
      </c>
      <c r="L59" s="370" t="s">
        <v>613</v>
      </c>
      <c r="M59" s="370" t="s">
        <v>613</v>
      </c>
      <c r="N59" s="370" t="s">
        <v>613</v>
      </c>
      <c r="O59" s="370">
        <v>32515850</v>
      </c>
      <c r="P59" s="371"/>
    </row>
    <row r="60" spans="1:16" ht="19.5" customHeight="1">
      <c r="A60" s="366" t="s">
        <v>586</v>
      </c>
      <c r="B60" s="367" t="s">
        <v>737</v>
      </c>
      <c r="C60" s="368" t="s">
        <v>586</v>
      </c>
      <c r="D60" s="367" t="s">
        <v>586</v>
      </c>
      <c r="E60" s="369" t="s">
        <v>738</v>
      </c>
      <c r="F60" s="370" t="s">
        <v>613</v>
      </c>
      <c r="G60" s="370">
        <v>17000000</v>
      </c>
      <c r="H60" s="370" t="s">
        <v>613</v>
      </c>
      <c r="I60" s="370">
        <v>304022</v>
      </c>
      <c r="J60" s="370" t="s">
        <v>613</v>
      </c>
      <c r="K60" s="370">
        <v>12931849</v>
      </c>
      <c r="L60" s="370" t="s">
        <v>613</v>
      </c>
      <c r="M60" s="370" t="s">
        <v>613</v>
      </c>
      <c r="N60" s="370" t="s">
        <v>613</v>
      </c>
      <c r="O60" s="370">
        <v>3764129</v>
      </c>
      <c r="P60" s="371"/>
    </row>
    <row r="61" spans="1:16" ht="19.5" customHeight="1">
      <c r="A61" s="366" t="s">
        <v>586</v>
      </c>
      <c r="B61" s="367" t="s">
        <v>586</v>
      </c>
      <c r="C61" s="368" t="s">
        <v>728</v>
      </c>
      <c r="D61" s="367" t="s">
        <v>586</v>
      </c>
      <c r="E61" s="369" t="s">
        <v>729</v>
      </c>
      <c r="F61" s="370" t="s">
        <v>613</v>
      </c>
      <c r="G61" s="370">
        <v>17000000</v>
      </c>
      <c r="H61" s="370" t="s">
        <v>613</v>
      </c>
      <c r="I61" s="370">
        <v>304022</v>
      </c>
      <c r="J61" s="370" t="s">
        <v>613</v>
      </c>
      <c r="K61" s="370">
        <v>12931849</v>
      </c>
      <c r="L61" s="370" t="s">
        <v>613</v>
      </c>
      <c r="M61" s="370" t="s">
        <v>613</v>
      </c>
      <c r="N61" s="370" t="s">
        <v>613</v>
      </c>
      <c r="O61" s="370">
        <v>3764129</v>
      </c>
      <c r="P61" s="371"/>
    </row>
    <row r="62" spans="1:16" ht="19.5" customHeight="1">
      <c r="A62" s="366" t="s">
        <v>586</v>
      </c>
      <c r="B62" s="367" t="s">
        <v>586</v>
      </c>
      <c r="C62" s="368" t="s">
        <v>586</v>
      </c>
      <c r="D62" s="367" t="s">
        <v>759</v>
      </c>
      <c r="E62" s="369" t="s">
        <v>760</v>
      </c>
      <c r="F62" s="370" t="s">
        <v>613</v>
      </c>
      <c r="G62" s="370">
        <v>17000000</v>
      </c>
      <c r="H62" s="370" t="s">
        <v>613</v>
      </c>
      <c r="I62" s="370">
        <v>304022</v>
      </c>
      <c r="J62" s="370" t="s">
        <v>613</v>
      </c>
      <c r="K62" s="370">
        <v>12931849</v>
      </c>
      <c r="L62" s="370" t="s">
        <v>613</v>
      </c>
      <c r="M62" s="370" t="s">
        <v>613</v>
      </c>
      <c r="N62" s="370" t="s">
        <v>613</v>
      </c>
      <c r="O62" s="370">
        <v>3764129</v>
      </c>
      <c r="P62" s="371"/>
    </row>
    <row r="63" spans="1:16" ht="19.5" customHeight="1">
      <c r="A63" s="366" t="s">
        <v>586</v>
      </c>
      <c r="B63" s="367" t="s">
        <v>743</v>
      </c>
      <c r="C63" s="368" t="s">
        <v>586</v>
      </c>
      <c r="D63" s="367" t="s">
        <v>586</v>
      </c>
      <c r="E63" s="369" t="s">
        <v>744</v>
      </c>
      <c r="F63" s="370" t="s">
        <v>613</v>
      </c>
      <c r="G63" s="370">
        <v>44323956</v>
      </c>
      <c r="H63" s="370" t="s">
        <v>613</v>
      </c>
      <c r="I63" s="370">
        <v>8000</v>
      </c>
      <c r="J63" s="370" t="s">
        <v>613</v>
      </c>
      <c r="K63" s="370">
        <v>1280881</v>
      </c>
      <c r="L63" s="370" t="s">
        <v>613</v>
      </c>
      <c r="M63" s="370" t="s">
        <v>613</v>
      </c>
      <c r="N63" s="370" t="s">
        <v>613</v>
      </c>
      <c r="O63" s="370">
        <v>43035075</v>
      </c>
      <c r="P63" s="371"/>
    </row>
    <row r="64" spans="1:16" ht="19.5" customHeight="1">
      <c r="A64" s="366" t="s">
        <v>586</v>
      </c>
      <c r="B64" s="367" t="s">
        <v>586</v>
      </c>
      <c r="C64" s="368" t="s">
        <v>728</v>
      </c>
      <c r="D64" s="367" t="s">
        <v>586</v>
      </c>
      <c r="E64" s="369" t="s">
        <v>729</v>
      </c>
      <c r="F64" s="370" t="s">
        <v>613</v>
      </c>
      <c r="G64" s="370">
        <v>44323956</v>
      </c>
      <c r="H64" s="370" t="s">
        <v>613</v>
      </c>
      <c r="I64" s="370">
        <v>8000</v>
      </c>
      <c r="J64" s="370" t="s">
        <v>613</v>
      </c>
      <c r="K64" s="370">
        <v>1280881</v>
      </c>
      <c r="L64" s="370" t="s">
        <v>613</v>
      </c>
      <c r="M64" s="370" t="s">
        <v>613</v>
      </c>
      <c r="N64" s="370" t="s">
        <v>613</v>
      </c>
      <c r="O64" s="370">
        <v>43035075</v>
      </c>
      <c r="P64" s="371"/>
    </row>
    <row r="65" spans="1:16" ht="19.5" customHeight="1">
      <c r="A65" s="366" t="s">
        <v>586</v>
      </c>
      <c r="B65" s="367" t="s">
        <v>586</v>
      </c>
      <c r="C65" s="368" t="s">
        <v>586</v>
      </c>
      <c r="D65" s="367" t="s">
        <v>759</v>
      </c>
      <c r="E65" s="369" t="s">
        <v>760</v>
      </c>
      <c r="F65" s="370" t="s">
        <v>613</v>
      </c>
      <c r="G65" s="370">
        <v>44323956</v>
      </c>
      <c r="H65" s="370" t="s">
        <v>613</v>
      </c>
      <c r="I65" s="370">
        <v>8000</v>
      </c>
      <c r="J65" s="370" t="s">
        <v>613</v>
      </c>
      <c r="K65" s="370">
        <v>1280881</v>
      </c>
      <c r="L65" s="370" t="s">
        <v>613</v>
      </c>
      <c r="M65" s="370" t="s">
        <v>613</v>
      </c>
      <c r="N65" s="370" t="s">
        <v>613</v>
      </c>
      <c r="O65" s="370">
        <v>43035075</v>
      </c>
      <c r="P65" s="371"/>
    </row>
    <row r="66" spans="1:16" ht="19.5" customHeight="1">
      <c r="A66" s="366" t="s">
        <v>586</v>
      </c>
      <c r="B66" s="367" t="s">
        <v>767</v>
      </c>
      <c r="C66" s="368" t="s">
        <v>586</v>
      </c>
      <c r="D66" s="367" t="s">
        <v>586</v>
      </c>
      <c r="E66" s="369" t="s">
        <v>768</v>
      </c>
      <c r="F66" s="370" t="s">
        <v>613</v>
      </c>
      <c r="G66" s="370">
        <v>1602000</v>
      </c>
      <c r="H66" s="370" t="s">
        <v>613</v>
      </c>
      <c r="I66" s="370" t="s">
        <v>613</v>
      </c>
      <c r="J66" s="370" t="s">
        <v>613</v>
      </c>
      <c r="K66" s="370" t="s">
        <v>613</v>
      </c>
      <c r="L66" s="370" t="s">
        <v>613</v>
      </c>
      <c r="M66" s="370" t="s">
        <v>613</v>
      </c>
      <c r="N66" s="370" t="s">
        <v>613</v>
      </c>
      <c r="O66" s="370">
        <v>1602000</v>
      </c>
      <c r="P66" s="371"/>
    </row>
    <row r="67" spans="1:16" ht="19.5" customHeight="1">
      <c r="A67" s="366" t="s">
        <v>586</v>
      </c>
      <c r="B67" s="367" t="s">
        <v>586</v>
      </c>
      <c r="C67" s="368" t="s">
        <v>728</v>
      </c>
      <c r="D67" s="367" t="s">
        <v>586</v>
      </c>
      <c r="E67" s="369" t="s">
        <v>729</v>
      </c>
      <c r="F67" s="370" t="s">
        <v>613</v>
      </c>
      <c r="G67" s="370">
        <v>1602000</v>
      </c>
      <c r="H67" s="370" t="s">
        <v>613</v>
      </c>
      <c r="I67" s="370" t="s">
        <v>613</v>
      </c>
      <c r="J67" s="370" t="s">
        <v>613</v>
      </c>
      <c r="K67" s="370" t="s">
        <v>613</v>
      </c>
      <c r="L67" s="370" t="s">
        <v>613</v>
      </c>
      <c r="M67" s="370" t="s">
        <v>613</v>
      </c>
      <c r="N67" s="370" t="s">
        <v>613</v>
      </c>
      <c r="O67" s="370">
        <v>1602000</v>
      </c>
      <c r="P67" s="371"/>
    </row>
    <row r="68" spans="1:16" ht="19.5" customHeight="1">
      <c r="A68" s="366" t="s">
        <v>586</v>
      </c>
      <c r="B68" s="367" t="s">
        <v>586</v>
      </c>
      <c r="C68" s="368" t="s">
        <v>586</v>
      </c>
      <c r="D68" s="367" t="s">
        <v>759</v>
      </c>
      <c r="E68" s="369" t="s">
        <v>760</v>
      </c>
      <c r="F68" s="370" t="s">
        <v>613</v>
      </c>
      <c r="G68" s="370">
        <v>1602000</v>
      </c>
      <c r="H68" s="370" t="s">
        <v>613</v>
      </c>
      <c r="I68" s="370" t="s">
        <v>613</v>
      </c>
      <c r="J68" s="370" t="s">
        <v>613</v>
      </c>
      <c r="K68" s="370" t="s">
        <v>613</v>
      </c>
      <c r="L68" s="370" t="s">
        <v>613</v>
      </c>
      <c r="M68" s="370" t="s">
        <v>613</v>
      </c>
      <c r="N68" s="370" t="s">
        <v>613</v>
      </c>
      <c r="O68" s="370">
        <v>1602000</v>
      </c>
      <c r="P68" s="371"/>
    </row>
    <row r="69" spans="1:16" ht="19.5" customHeight="1">
      <c r="A69" s="366" t="s">
        <v>586</v>
      </c>
      <c r="B69" s="367" t="s">
        <v>769</v>
      </c>
      <c r="C69" s="368" t="s">
        <v>586</v>
      </c>
      <c r="D69" s="367" t="s">
        <v>586</v>
      </c>
      <c r="E69" s="369" t="s">
        <v>770</v>
      </c>
      <c r="F69" s="370" t="s">
        <v>613</v>
      </c>
      <c r="G69" s="370">
        <v>1180000</v>
      </c>
      <c r="H69" s="370" t="s">
        <v>613</v>
      </c>
      <c r="I69" s="370">
        <v>157978</v>
      </c>
      <c r="J69" s="370" t="s">
        <v>613</v>
      </c>
      <c r="K69" s="370">
        <v>1022022</v>
      </c>
      <c r="L69" s="370" t="s">
        <v>613</v>
      </c>
      <c r="M69" s="370" t="s">
        <v>613</v>
      </c>
      <c r="N69" s="370" t="s">
        <v>613</v>
      </c>
      <c r="O69" s="370" t="s">
        <v>613</v>
      </c>
      <c r="P69" s="371"/>
    </row>
    <row r="70" spans="1:16" ht="19.5" customHeight="1">
      <c r="A70" s="366" t="s">
        <v>586</v>
      </c>
      <c r="B70" s="367" t="s">
        <v>586</v>
      </c>
      <c r="C70" s="368" t="s">
        <v>771</v>
      </c>
      <c r="D70" s="367" t="s">
        <v>586</v>
      </c>
      <c r="E70" s="369" t="s">
        <v>772</v>
      </c>
      <c r="F70" s="370" t="s">
        <v>613</v>
      </c>
      <c r="G70" s="370">
        <v>1180000</v>
      </c>
      <c r="H70" s="370" t="s">
        <v>613</v>
      </c>
      <c r="I70" s="370">
        <v>157978</v>
      </c>
      <c r="J70" s="370" t="s">
        <v>613</v>
      </c>
      <c r="K70" s="370">
        <v>1022022</v>
      </c>
      <c r="L70" s="370" t="s">
        <v>613</v>
      </c>
      <c r="M70" s="370" t="s">
        <v>613</v>
      </c>
      <c r="N70" s="370" t="s">
        <v>613</v>
      </c>
      <c r="O70" s="370" t="s">
        <v>613</v>
      </c>
      <c r="P70" s="371"/>
    </row>
    <row r="71" spans="1:16" ht="19.5" customHeight="1">
      <c r="A71" s="366" t="s">
        <v>586</v>
      </c>
      <c r="B71" s="367" t="s">
        <v>586</v>
      </c>
      <c r="C71" s="368" t="s">
        <v>586</v>
      </c>
      <c r="D71" s="367" t="s">
        <v>623</v>
      </c>
      <c r="E71" s="369" t="s">
        <v>773</v>
      </c>
      <c r="F71" s="370" t="s">
        <v>613</v>
      </c>
      <c r="G71" s="370">
        <v>1180000</v>
      </c>
      <c r="H71" s="370" t="s">
        <v>613</v>
      </c>
      <c r="I71" s="370">
        <v>157978</v>
      </c>
      <c r="J71" s="370" t="s">
        <v>613</v>
      </c>
      <c r="K71" s="370">
        <v>1022022</v>
      </c>
      <c r="L71" s="370" t="s">
        <v>613</v>
      </c>
      <c r="M71" s="370" t="s">
        <v>613</v>
      </c>
      <c r="N71" s="370" t="s">
        <v>613</v>
      </c>
      <c r="O71" s="370" t="s">
        <v>613</v>
      </c>
      <c r="P71" s="371"/>
    </row>
    <row r="72" spans="5:16" ht="24" customHeight="1">
      <c r="E72" s="369"/>
      <c r="F72" s="370"/>
      <c r="G72" s="370"/>
      <c r="H72" s="370"/>
      <c r="I72" s="370"/>
      <c r="J72" s="370"/>
      <c r="K72" s="370"/>
      <c r="L72" s="370"/>
      <c r="M72" s="370"/>
      <c r="N72" s="370"/>
      <c r="O72" s="370"/>
      <c r="P72" s="371"/>
    </row>
    <row r="73" spans="5:16" ht="24" customHeight="1">
      <c r="E73" s="369"/>
      <c r="F73" s="370"/>
      <c r="G73" s="370"/>
      <c r="H73" s="370"/>
      <c r="I73" s="370"/>
      <c r="J73" s="370"/>
      <c r="K73" s="370"/>
      <c r="L73" s="370"/>
      <c r="M73" s="370"/>
      <c r="N73" s="370"/>
      <c r="O73" s="370"/>
      <c r="P73" s="371"/>
    </row>
    <row r="74" spans="1:16" ht="24" customHeight="1">
      <c r="A74" s="373"/>
      <c r="B74" s="374"/>
      <c r="C74" s="375"/>
      <c r="D74" s="374"/>
      <c r="E74" s="379"/>
      <c r="F74" s="380"/>
      <c r="G74" s="380"/>
      <c r="H74" s="380"/>
      <c r="I74" s="380"/>
      <c r="J74" s="380"/>
      <c r="K74" s="380"/>
      <c r="L74" s="380"/>
      <c r="M74" s="380"/>
      <c r="N74" s="380"/>
      <c r="O74" s="380"/>
      <c r="P74" s="381"/>
    </row>
    <row r="109" spans="1:16" ht="13.5">
      <c r="A109" s="373"/>
      <c r="B109" s="374"/>
      <c r="C109" s="375"/>
      <c r="D109" s="374"/>
      <c r="E109" s="379"/>
      <c r="F109" s="380"/>
      <c r="G109" s="380"/>
      <c r="H109" s="380"/>
      <c r="I109" s="380"/>
      <c r="J109" s="380"/>
      <c r="K109" s="380"/>
      <c r="L109" s="380"/>
      <c r="M109" s="380"/>
      <c r="N109" s="380"/>
      <c r="O109" s="380"/>
      <c r="P109" s="381"/>
    </row>
  </sheetData>
  <sheetProtection/>
  <mergeCells count="16">
    <mergeCell ref="O3:P3"/>
    <mergeCell ref="A4:A5"/>
    <mergeCell ref="B4:E4"/>
    <mergeCell ref="P4:P5"/>
    <mergeCell ref="L4:M4"/>
    <mergeCell ref="N4:O4"/>
    <mergeCell ref="H3:I3"/>
    <mergeCell ref="J3:K3"/>
    <mergeCell ref="F4:G4"/>
    <mergeCell ref="A3:E3"/>
    <mergeCell ref="H4:I4"/>
    <mergeCell ref="J4:K4"/>
    <mergeCell ref="H1:I1"/>
    <mergeCell ref="J1:K1"/>
    <mergeCell ref="G2:I2"/>
    <mergeCell ref="J2:L2"/>
  </mergeCells>
  <printOptions horizontalCentered="1"/>
  <pageMargins left="0.3937007874015748" right="0.3937007874015748" top="0.4724409448818898" bottom="0.5905511811023623" header="0.4724409448818898" footer="0.31496062992125984"/>
  <pageSetup firstPageNumber="46" useFirstPageNumber="1" horizontalDpi="600" verticalDpi="600" orientation="portrait" pageOrder="overThenDown" paperSize="9" r:id="rId1"/>
  <headerFooter alignWithMargins="0">
    <oddFooter>&amp;L&amp;C&amp;P&amp;R</oddFooter>
  </headerFooter>
  <rowBreaks count="1" manualBreakCount="1">
    <brk id="40" max="15" man="1"/>
  </rowBreaks>
</worksheet>
</file>

<file path=xl/worksheets/sheet14.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
    </sheetView>
  </sheetViews>
  <sheetFormatPr defaultColWidth="10.16015625" defaultRowHeight="11.25"/>
  <cols>
    <col min="1" max="1" width="9.66015625" style="159" customWidth="1"/>
    <col min="2" max="2" width="20.83203125" style="160" customWidth="1"/>
    <col min="3" max="3" width="20.33203125" style="161" customWidth="1"/>
    <col min="4" max="4" width="25.5" style="161" customWidth="1"/>
    <col min="5" max="6" width="20.33203125" style="161" customWidth="1"/>
    <col min="7" max="16384" width="10.16015625" style="162" customWidth="1"/>
  </cols>
  <sheetData>
    <row r="1" spans="1:6" s="158" customFormat="1" ht="46.5" customHeight="1">
      <c r="A1" s="385" t="s">
        <v>687</v>
      </c>
      <c r="B1" s="386" t="s">
        <v>552</v>
      </c>
      <c r="C1" s="387" t="s">
        <v>688</v>
      </c>
      <c r="D1" s="388" t="s">
        <v>689</v>
      </c>
      <c r="E1" s="387" t="s">
        <v>690</v>
      </c>
      <c r="F1" s="388" t="s">
        <v>692</v>
      </c>
    </row>
    <row r="2" ht="13.5">
      <c r="A2" s="159" t="s">
        <v>776</v>
      </c>
    </row>
    <row r="52" spans="1:6" ht="13.5">
      <c r="A52" s="163"/>
      <c r="B52" s="164"/>
      <c r="C52" s="165"/>
      <c r="D52" s="165"/>
      <c r="E52" s="165"/>
      <c r="F52" s="165"/>
    </row>
  </sheetData>
  <sheetProtection/>
  <printOptions horizontalCentered="1"/>
  <pageMargins left="0.3937007874015748" right="0.3937007874015748" top="1.2598425196850394" bottom="0.3937007874015748" header="0.4724409448818898" footer="0.1968503937007874"/>
  <pageSetup firstPageNumber="50" useFirstPageNumber="1" horizontalDpi="600" verticalDpi="600" orientation="portrait" paperSize="9" r:id="rId1"/>
  <headerFooter alignWithMargins="0">
    <oddHeader>&amp;L
&amp;C&amp;14&amp;U雲林縣麥寮鄉總決算&amp;U
&amp;16&amp;U以前年度融資調度轉入數決算表
&amp;12&amp;U中華民國108年度&amp;R
單位：新臺幣元</oddHeader>
    <oddFooter>&amp;L&amp;C&amp;P&amp;R</oddFooter>
  </headerFooter>
</worksheet>
</file>

<file path=xl/worksheets/sheet15.xml><?xml version="1.0" encoding="utf-8"?>
<worksheet xmlns="http://schemas.openxmlformats.org/spreadsheetml/2006/main" xmlns:r="http://schemas.openxmlformats.org/officeDocument/2006/relationships">
  <sheetPr>
    <tabColor indexed="45"/>
  </sheetPr>
  <dimension ref="A1:F45"/>
  <sheetViews>
    <sheetView zoomScalePageLayoutView="0" workbookViewId="0" topLeftCell="A33">
      <selection activeCell="B49" sqref="B49"/>
    </sheetView>
  </sheetViews>
  <sheetFormatPr defaultColWidth="8.33203125" defaultRowHeight="11.25"/>
  <cols>
    <col min="1" max="1" width="32.83203125" style="168" customWidth="1"/>
    <col min="2" max="2" width="25.83203125" style="169" customWidth="1"/>
    <col min="3" max="3" width="32.83203125" style="170" customWidth="1"/>
    <col min="4" max="4" width="25.83203125" style="171" customWidth="1"/>
    <col min="5" max="6" width="8.5" style="170" customWidth="1"/>
    <col min="7" max="7" width="8" style="170" customWidth="1"/>
    <col min="8" max="8" width="10.33203125" style="170" customWidth="1"/>
    <col min="9" max="9" width="10.16015625" style="170" customWidth="1"/>
    <col min="10" max="10" width="7.83203125" style="170" customWidth="1"/>
    <col min="11" max="11" width="12.33203125" style="170" customWidth="1"/>
    <col min="12" max="16384" width="8.33203125" style="170" customWidth="1"/>
  </cols>
  <sheetData>
    <row r="1" spans="1:6" s="167" customFormat="1" ht="19.5" customHeight="1">
      <c r="A1" s="979" t="s">
        <v>779</v>
      </c>
      <c r="B1" s="983" t="s">
        <v>15</v>
      </c>
      <c r="C1" s="981" t="s">
        <v>779</v>
      </c>
      <c r="D1" s="979" t="s">
        <v>15</v>
      </c>
      <c r="E1" s="166"/>
      <c r="F1" s="166"/>
    </row>
    <row r="2" spans="1:4" s="166" customFormat="1" ht="19.5" customHeight="1">
      <c r="A2" s="980"/>
      <c r="B2" s="984"/>
      <c r="C2" s="982"/>
      <c r="D2" s="980"/>
    </row>
    <row r="3" ht="3" customHeight="1"/>
    <row r="4" spans="1:4" ht="16.5">
      <c r="A4" s="168" t="s">
        <v>780</v>
      </c>
      <c r="B4" s="169">
        <v>857328856</v>
      </c>
      <c r="C4" s="170" t="s">
        <v>781</v>
      </c>
      <c r="D4" s="171">
        <v>414063862</v>
      </c>
    </row>
    <row r="5" spans="1:4" ht="16.5">
      <c r="A5" s="168" t="s">
        <v>782</v>
      </c>
      <c r="B5" s="169">
        <v>857328856</v>
      </c>
      <c r="C5" s="170" t="s">
        <v>783</v>
      </c>
      <c r="D5" s="171">
        <v>414063862</v>
      </c>
    </row>
    <row r="6" spans="1:4" ht="16.5">
      <c r="A6" s="168" t="s">
        <v>784</v>
      </c>
      <c r="B6" s="169">
        <v>854456556</v>
      </c>
      <c r="C6" s="170" t="s">
        <v>785</v>
      </c>
      <c r="D6" s="171">
        <v>284210783</v>
      </c>
    </row>
    <row r="7" spans="1:4" ht="16.5">
      <c r="A7" s="168" t="s">
        <v>786</v>
      </c>
      <c r="B7" s="169">
        <v>126156439</v>
      </c>
      <c r="C7" s="170" t="s">
        <v>787</v>
      </c>
      <c r="D7" s="171">
        <v>284210783</v>
      </c>
    </row>
    <row r="8" spans="1:4" ht="16.5">
      <c r="A8" s="168" t="s">
        <v>788</v>
      </c>
      <c r="B8" s="169">
        <v>728300117</v>
      </c>
      <c r="C8" s="170" t="s">
        <v>789</v>
      </c>
      <c r="D8" s="171">
        <v>2383640</v>
      </c>
    </row>
    <row r="9" spans="1:4" ht="16.5">
      <c r="A9" s="168" t="s">
        <v>790</v>
      </c>
      <c r="B9" s="169">
        <v>134000</v>
      </c>
      <c r="C9" s="170" t="s">
        <v>791</v>
      </c>
      <c r="D9" s="171">
        <v>2383640</v>
      </c>
    </row>
    <row r="10" spans="1:4" ht="16.5">
      <c r="A10" s="168" t="s">
        <v>792</v>
      </c>
      <c r="B10" s="169">
        <v>134000</v>
      </c>
      <c r="C10" s="170" t="s">
        <v>793</v>
      </c>
      <c r="D10" s="171">
        <v>1313000</v>
      </c>
    </row>
    <row r="11" spans="1:4" ht="16.5">
      <c r="A11" s="168" t="s">
        <v>794</v>
      </c>
      <c r="B11" s="202">
        <v>0</v>
      </c>
      <c r="C11" s="170" t="s">
        <v>795</v>
      </c>
      <c r="D11" s="171">
        <v>1313000</v>
      </c>
    </row>
    <row r="12" spans="1:4" ht="16.5">
      <c r="A12" s="168" t="s">
        <v>796</v>
      </c>
      <c r="B12" s="169">
        <v>2736200</v>
      </c>
      <c r="C12" s="170" t="s">
        <v>797</v>
      </c>
      <c r="D12" s="171">
        <v>50501247</v>
      </c>
    </row>
    <row r="13" spans="1:4" ht="16.5">
      <c r="A13" s="168" t="s">
        <v>798</v>
      </c>
      <c r="B13" s="169">
        <v>2736200</v>
      </c>
      <c r="C13" s="170" t="s">
        <v>799</v>
      </c>
      <c r="D13" s="171">
        <v>50501247</v>
      </c>
    </row>
    <row r="14" spans="1:4" ht="16.5">
      <c r="A14" s="168" t="s">
        <v>800</v>
      </c>
      <c r="B14" s="169">
        <v>2100</v>
      </c>
      <c r="C14" s="170" t="s">
        <v>801</v>
      </c>
      <c r="D14" s="171">
        <v>75655192</v>
      </c>
    </row>
    <row r="15" spans="1:4" ht="16.5">
      <c r="A15" s="168" t="s">
        <v>802</v>
      </c>
      <c r="B15" s="169">
        <v>2100</v>
      </c>
      <c r="C15" s="170" t="s">
        <v>803</v>
      </c>
      <c r="D15" s="171">
        <v>75655192</v>
      </c>
    </row>
    <row r="16" spans="1:4" ht="16.5">
      <c r="A16" s="168" t="s">
        <v>586</v>
      </c>
      <c r="B16" s="169" t="s">
        <v>586</v>
      </c>
      <c r="C16" s="170" t="s">
        <v>16</v>
      </c>
      <c r="D16" s="171">
        <v>443264994</v>
      </c>
    </row>
    <row r="17" spans="1:4" ht="16.5">
      <c r="A17" s="168" t="s">
        <v>586</v>
      </c>
      <c r="B17" s="169" t="s">
        <v>586</v>
      </c>
      <c r="C17" s="170" t="s">
        <v>805</v>
      </c>
      <c r="D17" s="171">
        <v>443264994</v>
      </c>
    </row>
    <row r="18" spans="1:4" ht="16.5">
      <c r="A18" s="168" t="s">
        <v>586</v>
      </c>
      <c r="B18" s="169" t="s">
        <v>586</v>
      </c>
      <c r="C18" s="170" t="s">
        <v>806</v>
      </c>
      <c r="D18" s="171">
        <v>443264994</v>
      </c>
    </row>
    <row r="19" spans="1:4" ht="16.5">
      <c r="A19" s="168" t="s">
        <v>586</v>
      </c>
      <c r="B19" s="169" t="s">
        <v>586</v>
      </c>
      <c r="C19" s="170" t="s">
        <v>807</v>
      </c>
      <c r="D19" s="171">
        <v>443264994</v>
      </c>
    </row>
    <row r="39" spans="1:4" ht="16.5" customHeight="1">
      <c r="A39" s="172" t="s">
        <v>810</v>
      </c>
      <c r="B39" s="173" t="s">
        <v>808</v>
      </c>
      <c r="C39" s="174" t="s">
        <v>810</v>
      </c>
      <c r="D39" s="175" t="s">
        <v>808</v>
      </c>
    </row>
    <row r="40" spans="1:4" s="178" customFormat="1" ht="15" customHeight="1">
      <c r="A40" s="176" t="s">
        <v>811</v>
      </c>
      <c r="B40" s="177"/>
      <c r="C40" s="178" t="s">
        <v>811</v>
      </c>
      <c r="D40" s="179"/>
    </row>
    <row r="41" spans="1:4" s="178" customFormat="1" ht="15" customHeight="1">
      <c r="A41" s="176" t="s">
        <v>812</v>
      </c>
      <c r="B41" s="177" t="s">
        <v>809</v>
      </c>
      <c r="C41" s="178" t="s">
        <v>813</v>
      </c>
      <c r="D41" s="179" t="s">
        <v>809</v>
      </c>
    </row>
    <row r="42" spans="1:4" s="178" customFormat="1" ht="15" customHeight="1">
      <c r="A42" s="176" t="s">
        <v>814</v>
      </c>
      <c r="B42" s="177" t="s">
        <v>613</v>
      </c>
      <c r="C42" s="178" t="s">
        <v>815</v>
      </c>
      <c r="D42" s="179" t="s">
        <v>613</v>
      </c>
    </row>
    <row r="43" spans="1:4" s="178" customFormat="1" ht="15" customHeight="1">
      <c r="A43" s="176" t="s">
        <v>816</v>
      </c>
      <c r="B43" s="177" t="s">
        <v>613</v>
      </c>
      <c r="C43" s="178" t="s">
        <v>817</v>
      </c>
      <c r="D43" s="179" t="s">
        <v>613</v>
      </c>
    </row>
    <row r="44" spans="1:4" s="178" customFormat="1" ht="15" customHeight="1">
      <c r="A44" s="176" t="s">
        <v>818</v>
      </c>
      <c r="B44" s="177" t="s">
        <v>613</v>
      </c>
      <c r="D44" s="179"/>
    </row>
    <row r="45" spans="1:4" ht="16.5">
      <c r="A45" s="208" t="s">
        <v>819</v>
      </c>
      <c r="B45" s="180" t="s">
        <v>613</v>
      </c>
      <c r="C45" s="880"/>
      <c r="D45" s="175"/>
    </row>
  </sheetData>
  <sheetProtection/>
  <mergeCells count="4">
    <mergeCell ref="A1:A2"/>
    <mergeCell ref="C1:C2"/>
    <mergeCell ref="B1:B2"/>
    <mergeCell ref="D1:D2"/>
  </mergeCells>
  <printOptions horizontalCentered="1"/>
  <pageMargins left="0.3937007874015748" right="0.3937007874015748" top="1.3779527559055118" bottom="0.3937007874015748" header="0.5905511811023623" footer="0.11811023622047245"/>
  <pageSetup firstPageNumber="51" useFirstPageNumber="1" horizontalDpi="600" verticalDpi="600" orientation="portrait" paperSize="9" r:id="rId1"/>
  <headerFooter alignWithMargins="0">
    <oddHeader>&amp;L&amp;C&amp;14&amp;U雲林縣麥寮鄉總決算&amp;9&amp;U
&amp;18&amp;U平衡表&amp;16
&amp;12&amp;U中華民國108年12月31日&amp;R&amp;9
&amp;12
&amp;9
單位：新臺幣元</oddHeader>
    <oddFooter>&amp;L&amp;C&amp;P&amp;R</oddFooter>
  </headerFooter>
</worksheet>
</file>

<file path=xl/worksheets/sheet16.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
    </sheetView>
  </sheetViews>
  <sheetFormatPr defaultColWidth="10.16015625" defaultRowHeight="13.5" customHeight="1"/>
  <cols>
    <col min="1" max="1" width="25.83203125" style="184" customWidth="1"/>
    <col min="2" max="2" width="14.83203125" style="185" customWidth="1"/>
    <col min="3" max="3" width="14.83203125" style="186" customWidth="1"/>
    <col min="4" max="4" width="25.83203125" style="187" customWidth="1"/>
    <col min="5" max="5" width="14.83203125" style="185" customWidth="1"/>
    <col min="6" max="6" width="14.83203125" style="186" customWidth="1"/>
    <col min="7" max="16384" width="10.16015625" style="183" customWidth="1"/>
  </cols>
  <sheetData>
    <row r="1" spans="1:6" ht="21" customHeight="1">
      <c r="A1" s="181" t="s">
        <v>821</v>
      </c>
      <c r="B1" s="985" t="s">
        <v>1063</v>
      </c>
      <c r="C1" s="986"/>
      <c r="D1" s="182" t="s">
        <v>821</v>
      </c>
      <c r="E1" s="985" t="s">
        <v>1063</v>
      </c>
      <c r="F1" s="986"/>
    </row>
    <row r="2" ht="2.25" customHeight="1"/>
    <row r="3" spans="1:6" s="188" customFormat="1" ht="19.5" customHeight="1">
      <c r="A3" s="184" t="s">
        <v>822</v>
      </c>
      <c r="B3" s="185"/>
      <c r="C3" s="186">
        <v>842775014</v>
      </c>
      <c r="D3" s="187" t="s">
        <v>823</v>
      </c>
      <c r="E3" s="185"/>
      <c r="F3" s="186">
        <v>843185532</v>
      </c>
    </row>
    <row r="4" spans="1:6" s="188" customFormat="1" ht="19.5" customHeight="1">
      <c r="A4" s="184" t="s">
        <v>824</v>
      </c>
      <c r="B4" s="185">
        <v>574178015</v>
      </c>
      <c r="C4" s="186"/>
      <c r="D4" s="187" t="s">
        <v>825</v>
      </c>
      <c r="E4" s="185">
        <v>843185532</v>
      </c>
      <c r="F4" s="186"/>
    </row>
    <row r="5" spans="1:6" s="188" customFormat="1" ht="19.5" customHeight="1">
      <c r="A5" s="184" t="s">
        <v>826</v>
      </c>
      <c r="B5" s="185">
        <v>73826195</v>
      </c>
      <c r="C5" s="186"/>
      <c r="D5" s="187"/>
      <c r="E5" s="185"/>
      <c r="F5" s="186"/>
    </row>
    <row r="6" spans="1:6" s="188" customFormat="1" ht="19.5" customHeight="1">
      <c r="A6" s="184" t="s">
        <v>827</v>
      </c>
      <c r="B6" s="185">
        <v>149250572</v>
      </c>
      <c r="C6" s="186"/>
      <c r="D6" s="187"/>
      <c r="E6" s="185"/>
      <c r="F6" s="186"/>
    </row>
    <row r="7" spans="1:6" s="188" customFormat="1" ht="19.5" customHeight="1">
      <c r="A7" s="184" t="s">
        <v>828</v>
      </c>
      <c r="B7" s="185">
        <v>7224193</v>
      </c>
      <c r="C7" s="186"/>
      <c r="D7" s="187"/>
      <c r="E7" s="185"/>
      <c r="F7" s="186"/>
    </row>
    <row r="8" spans="1:6" s="188" customFormat="1" ht="19.5" customHeight="1">
      <c r="A8" s="184" t="s">
        <v>829</v>
      </c>
      <c r="B8" s="185">
        <v>31440889</v>
      </c>
      <c r="C8" s="186"/>
      <c r="D8" s="187"/>
      <c r="E8" s="185"/>
      <c r="F8" s="186"/>
    </row>
    <row r="9" spans="1:6" s="188" customFormat="1" ht="19.5" customHeight="1">
      <c r="A9" s="184" t="s">
        <v>830</v>
      </c>
      <c r="B9" s="185">
        <v>6855150</v>
      </c>
      <c r="C9" s="186"/>
      <c r="D9" s="187"/>
      <c r="E9" s="185"/>
      <c r="F9" s="186"/>
    </row>
    <row r="10" spans="1:6" s="188" customFormat="1" ht="19.5" customHeight="1">
      <c r="A10" s="184" t="s">
        <v>831</v>
      </c>
      <c r="B10" s="185"/>
      <c r="C10" s="186">
        <v>410518</v>
      </c>
      <c r="D10" s="187"/>
      <c r="E10" s="185"/>
      <c r="F10" s="186"/>
    </row>
    <row r="11" spans="1:6" s="188" customFormat="1" ht="19.5" customHeight="1">
      <c r="A11" s="184" t="s">
        <v>832</v>
      </c>
      <c r="B11" s="185">
        <v>410518</v>
      </c>
      <c r="C11" s="186"/>
      <c r="D11" s="187"/>
      <c r="E11" s="185"/>
      <c r="F11" s="186"/>
    </row>
    <row r="12" spans="1:6" s="188" customFormat="1" ht="19.5" customHeight="1">
      <c r="A12" s="184"/>
      <c r="B12" s="185"/>
      <c r="C12" s="186"/>
      <c r="D12" s="187"/>
      <c r="E12" s="185"/>
      <c r="F12" s="186"/>
    </row>
    <row r="13" spans="1:6" s="188" customFormat="1" ht="19.5" customHeight="1">
      <c r="A13" s="184"/>
      <c r="B13" s="185"/>
      <c r="C13" s="186"/>
      <c r="D13" s="187"/>
      <c r="E13" s="185"/>
      <c r="F13" s="186"/>
    </row>
    <row r="14" spans="1:6" s="188" customFormat="1" ht="19.5" customHeight="1">
      <c r="A14" s="184"/>
      <c r="B14" s="185"/>
      <c r="C14" s="186"/>
      <c r="D14" s="187"/>
      <c r="E14" s="185"/>
      <c r="F14" s="186"/>
    </row>
    <row r="15" spans="1:6" s="188" customFormat="1" ht="19.5" customHeight="1">
      <c r="A15" s="184"/>
      <c r="B15" s="185"/>
      <c r="C15" s="186"/>
      <c r="D15" s="187"/>
      <c r="E15" s="185"/>
      <c r="F15" s="186"/>
    </row>
    <row r="16" spans="1:6" s="188" customFormat="1" ht="19.5" customHeight="1">
      <c r="A16" s="184"/>
      <c r="B16" s="185"/>
      <c r="C16" s="186"/>
      <c r="D16" s="187"/>
      <c r="E16" s="185"/>
      <c r="F16" s="186"/>
    </row>
    <row r="17" spans="1:6" s="188" customFormat="1" ht="19.5" customHeight="1">
      <c r="A17" s="184"/>
      <c r="B17" s="185"/>
      <c r="C17" s="186"/>
      <c r="D17" s="187"/>
      <c r="E17" s="185"/>
      <c r="F17" s="186"/>
    </row>
    <row r="18" spans="1:6" s="188" customFormat="1" ht="19.5" customHeight="1">
      <c r="A18" s="184"/>
      <c r="B18" s="185"/>
      <c r="C18" s="186"/>
      <c r="D18" s="187"/>
      <c r="E18" s="185"/>
      <c r="F18" s="186"/>
    </row>
    <row r="19" spans="1:6" s="188" customFormat="1" ht="19.5" customHeight="1">
      <c r="A19" s="184"/>
      <c r="B19" s="185"/>
      <c r="C19" s="186"/>
      <c r="D19" s="187"/>
      <c r="E19" s="185"/>
      <c r="F19" s="186"/>
    </row>
    <row r="20" spans="1:6" s="188" customFormat="1" ht="19.5" customHeight="1">
      <c r="A20" s="184"/>
      <c r="B20" s="185"/>
      <c r="C20" s="186"/>
      <c r="D20" s="187"/>
      <c r="E20" s="185"/>
      <c r="F20" s="186"/>
    </row>
    <row r="21" spans="1:6" s="188" customFormat="1" ht="19.5" customHeight="1">
      <c r="A21" s="184"/>
      <c r="B21" s="185"/>
      <c r="C21" s="186"/>
      <c r="D21" s="187"/>
      <c r="E21" s="185"/>
      <c r="F21" s="186"/>
    </row>
    <row r="22" spans="1:6" s="188" customFormat="1" ht="19.5" customHeight="1">
      <c r="A22" s="184"/>
      <c r="B22" s="185"/>
      <c r="C22" s="186"/>
      <c r="D22" s="187"/>
      <c r="E22" s="185"/>
      <c r="F22" s="186"/>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spans="1:6" s="188" customFormat="1" ht="19.5" customHeight="1">
      <c r="A37" s="189" t="s">
        <v>833</v>
      </c>
      <c r="B37" s="190"/>
      <c r="C37" s="191">
        <v>843185532</v>
      </c>
      <c r="D37" s="192" t="s">
        <v>833</v>
      </c>
      <c r="E37" s="190"/>
      <c r="F37" s="191">
        <v>843185532</v>
      </c>
    </row>
  </sheetData>
  <sheetProtection/>
  <mergeCells count="2">
    <mergeCell ref="B1:C1"/>
    <mergeCell ref="E1:F1"/>
  </mergeCells>
  <printOptions horizontalCentered="1"/>
  <pageMargins left="0.3937007874015748" right="0.3937007874015748" top="1.4173228346456694" bottom="0.6692913385826772" header="0.3937007874015748" footer="0.31496062992125984"/>
  <pageSetup firstPageNumber="52" useFirstPageNumber="1" horizontalDpi="600" verticalDpi="600" orientation="portrait" paperSize="9" r:id="rId1"/>
  <headerFooter alignWithMargins="0">
    <oddHeader>&amp;C&amp;18&amp;U雲林縣麥寮鄉總決算&amp;14
&amp;22資本資產表&amp;9&amp;U
&amp;12中華民國 108年12月31日&amp;R
單位：新臺幣元</oddHeader>
    <oddFooter>&amp;C&amp;P</oddFooter>
  </headerFooter>
</worksheet>
</file>

<file path=xl/worksheets/sheet17.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10.16015625" defaultRowHeight="13.5" customHeight="1"/>
  <cols>
    <col min="1" max="1" width="30.83203125" style="194" customWidth="1"/>
    <col min="2" max="2" width="12.16015625" style="195" customWidth="1"/>
    <col min="3" max="3" width="12.16015625" style="196" customWidth="1"/>
    <col min="4" max="4" width="30.83203125" style="197" customWidth="1"/>
    <col min="5" max="5" width="12.16015625" style="195" customWidth="1"/>
    <col min="6" max="6" width="12.16015625" style="196" customWidth="1"/>
    <col min="7" max="16384" width="10.16015625" style="193" customWidth="1"/>
  </cols>
  <sheetData>
    <row r="1" spans="1:6" ht="21" customHeight="1">
      <c r="A1" s="181" t="s">
        <v>821</v>
      </c>
      <c r="B1" s="985" t="s">
        <v>1065</v>
      </c>
      <c r="C1" s="986"/>
      <c r="D1" s="182" t="s">
        <v>821</v>
      </c>
      <c r="E1" s="985" t="s">
        <v>1065</v>
      </c>
      <c r="F1" s="986"/>
    </row>
    <row r="2" ht="2.25" customHeight="1"/>
    <row r="3" ht="13.5" customHeight="1">
      <c r="A3" s="194" t="s">
        <v>776</v>
      </c>
    </row>
    <row r="4" ht="16.5"/>
    <row r="5" ht="16.5"/>
    <row r="6" ht="16.5"/>
    <row r="7" ht="16.5"/>
    <row r="8" ht="16.5"/>
    <row r="9" ht="16.5"/>
    <row r="10" ht="16.5"/>
    <row r="11" ht="16.5"/>
    <row r="12" ht="16.5"/>
    <row r="13" ht="16.5"/>
    <row r="14" ht="16.5"/>
    <row r="15" ht="16.5"/>
    <row r="16" ht="16.5"/>
    <row r="17" ht="16.5"/>
    <row r="18" ht="16.5"/>
    <row r="19" ht="16.5"/>
    <row r="20" ht="16.5"/>
    <row r="21" ht="16.5"/>
    <row r="22" ht="16.5"/>
    <row r="23" ht="16.5"/>
    <row r="24" ht="16.5"/>
    <row r="25" ht="16.5"/>
    <row r="26" ht="16.5"/>
    <row r="27" ht="16.5"/>
    <row r="28" ht="16.5"/>
    <row r="29" ht="16.5"/>
    <row r="30" ht="16.5"/>
    <row r="31" ht="16.5"/>
    <row r="32" ht="16.5"/>
    <row r="33" ht="16.5"/>
    <row r="34" ht="16.5"/>
    <row r="35" ht="16.5"/>
    <row r="36" ht="16.5"/>
    <row r="37" ht="16.5"/>
    <row r="38" ht="16.5"/>
    <row r="39" ht="16.5"/>
    <row r="40" ht="16.5"/>
    <row r="41" ht="16.5"/>
    <row r="42" ht="16.5"/>
    <row r="43" ht="16.5"/>
    <row r="44" spans="1:6" ht="16.5">
      <c r="A44" s="198" t="s">
        <v>833</v>
      </c>
      <c r="B44" s="199"/>
      <c r="C44" s="200" t="s">
        <v>613</v>
      </c>
      <c r="D44" s="201" t="s">
        <v>833</v>
      </c>
      <c r="E44" s="199"/>
      <c r="F44" s="200" t="s">
        <v>613</v>
      </c>
    </row>
  </sheetData>
  <sheetProtection/>
  <mergeCells count="2">
    <mergeCell ref="B1:C1"/>
    <mergeCell ref="E1:F1"/>
  </mergeCells>
  <printOptions horizontalCentered="1"/>
  <pageMargins left="0.3937007874015748" right="0.3937007874015748" top="1.4173228346456694" bottom="0.6692913385826772" header="0.3937007874015748" footer="0.31496062992125984"/>
  <pageSetup firstPageNumber="53" useFirstPageNumber="1" horizontalDpi="600" verticalDpi="600" orientation="portrait" paperSize="9" r:id="rId1"/>
  <headerFooter alignWithMargins="0">
    <oddHeader>&amp;C&amp;18&amp;U雲林縣麥寮鄉總決算&amp;14
&amp;22長期負債表&amp;9&amp;U
&amp;12中華民國 108年12月31日&amp;R
單位：新臺幣元</oddHeader>
    <oddFooter>&amp;C&amp;P</oddFooter>
  </headerFooter>
</worksheet>
</file>

<file path=xl/worksheets/sheet18.xml><?xml version="1.0" encoding="utf-8"?>
<worksheet xmlns="http://schemas.openxmlformats.org/spreadsheetml/2006/main" xmlns:r="http://schemas.openxmlformats.org/officeDocument/2006/relationships">
  <sheetPr>
    <tabColor indexed="45"/>
  </sheetPr>
  <dimension ref="A1:F158"/>
  <sheetViews>
    <sheetView tabSelected="1" view="pageBreakPreview" zoomScaleNormal="106" zoomScaleSheetLayoutView="100" zoomScalePageLayoutView="0" workbookViewId="0" topLeftCell="A1">
      <selection activeCell="A1" sqref="A1:C1"/>
    </sheetView>
  </sheetViews>
  <sheetFormatPr defaultColWidth="10.16015625" defaultRowHeight="19.5" customHeight="1"/>
  <cols>
    <col min="1" max="1" width="62.5" style="853" customWidth="1"/>
    <col min="2" max="2" width="22.83203125" style="854" customWidth="1"/>
    <col min="3" max="3" width="22.83203125" style="855" customWidth="1"/>
    <col min="4" max="4" width="19.5" style="809" customWidth="1"/>
    <col min="5" max="5" width="18.5" style="809" customWidth="1"/>
    <col min="6" max="6" width="18.16015625" style="809" customWidth="1"/>
    <col min="7" max="16384" width="10.16015625" style="809" customWidth="1"/>
  </cols>
  <sheetData>
    <row r="1" spans="1:3" ht="21">
      <c r="A1" s="987" t="s">
        <v>1478</v>
      </c>
      <c r="B1" s="987"/>
      <c r="C1" s="987"/>
    </row>
    <row r="2" spans="1:3" ht="23.25" customHeight="1">
      <c r="A2" s="988" t="s">
        <v>1479</v>
      </c>
      <c r="B2" s="988"/>
      <c r="C2" s="988"/>
    </row>
    <row r="3" spans="1:3" ht="15.75" customHeight="1">
      <c r="A3" s="989" t="s">
        <v>1394</v>
      </c>
      <c r="B3" s="989"/>
      <c r="C3" s="989"/>
    </row>
    <row r="4" spans="1:3" ht="14.25" customHeight="1">
      <c r="A4" s="810"/>
      <c r="B4" s="811"/>
      <c r="C4" s="812" t="s">
        <v>1395</v>
      </c>
    </row>
    <row r="5" spans="1:3" s="816" customFormat="1" ht="30" customHeight="1">
      <c r="A5" s="813" t="s">
        <v>1393</v>
      </c>
      <c r="B5" s="814" t="s">
        <v>1396</v>
      </c>
      <c r="C5" s="815" t="s">
        <v>1397</v>
      </c>
    </row>
    <row r="6" spans="1:3" ht="24.75" customHeight="1">
      <c r="A6" s="817" t="s">
        <v>1398</v>
      </c>
      <c r="B6" s="818"/>
      <c r="C6" s="819">
        <f>SUM(B7:B9)</f>
        <v>902500649</v>
      </c>
    </row>
    <row r="7" spans="1:3" ht="21" customHeight="1">
      <c r="A7" s="820" t="s">
        <v>1399</v>
      </c>
      <c r="B7" s="821">
        <v>125787191</v>
      </c>
      <c r="C7" s="821"/>
    </row>
    <row r="8" spans="1:3" ht="21" customHeight="1">
      <c r="A8" s="820" t="s">
        <v>1400</v>
      </c>
      <c r="B8" s="821">
        <v>0</v>
      </c>
      <c r="C8" s="821"/>
    </row>
    <row r="9" spans="1:3" ht="21" customHeight="1">
      <c r="A9" s="820" t="s">
        <v>1401</v>
      </c>
      <c r="B9" s="821">
        <v>776713458</v>
      </c>
      <c r="C9" s="821"/>
    </row>
    <row r="10" spans="1:3" ht="24.75" customHeight="1">
      <c r="A10" s="822" t="s">
        <v>1402</v>
      </c>
      <c r="B10" s="821"/>
      <c r="C10" s="823">
        <f>SUM(C11:C69)</f>
        <v>986979921</v>
      </c>
    </row>
    <row r="11" spans="1:3" s="824" customFormat="1" ht="21" customHeight="1">
      <c r="A11" s="820" t="s">
        <v>1403</v>
      </c>
      <c r="B11" s="821">
        <v>953310733</v>
      </c>
      <c r="C11" s="823">
        <v>953310733</v>
      </c>
    </row>
    <row r="12" spans="1:3" s="824" customFormat="1" ht="21" customHeight="1">
      <c r="A12" s="820" t="s">
        <v>1404</v>
      </c>
      <c r="B12" s="825"/>
      <c r="C12" s="823">
        <f>SUM(B13:B15)</f>
        <v>0</v>
      </c>
    </row>
    <row r="13" spans="1:3" s="827" customFormat="1" ht="21" customHeight="1">
      <c r="A13" s="820" t="s">
        <v>1405</v>
      </c>
      <c r="B13" s="825">
        <v>0</v>
      </c>
      <c r="C13" s="826"/>
    </row>
    <row r="14" spans="1:3" s="827" customFormat="1" ht="21" customHeight="1">
      <c r="A14" s="820" t="s">
        <v>1406</v>
      </c>
      <c r="B14" s="825">
        <v>0</v>
      </c>
      <c r="C14" s="826"/>
    </row>
    <row r="15" spans="1:3" s="827" customFormat="1" ht="21" customHeight="1">
      <c r="A15" s="820" t="s">
        <v>1407</v>
      </c>
      <c r="B15" s="825">
        <v>0</v>
      </c>
      <c r="C15" s="826"/>
    </row>
    <row r="16" spans="1:3" s="824" customFormat="1" ht="21" customHeight="1">
      <c r="A16" s="828" t="s">
        <v>1408</v>
      </c>
      <c r="B16" s="821"/>
      <c r="C16" s="823">
        <f>SUM(B17:B19)</f>
        <v>4628400</v>
      </c>
    </row>
    <row r="17" spans="1:3" s="827" customFormat="1" ht="21" customHeight="1">
      <c r="A17" s="820" t="s">
        <v>1405</v>
      </c>
      <c r="B17" s="825">
        <v>4280330</v>
      </c>
      <c r="C17" s="826"/>
    </row>
    <row r="18" spans="1:3" s="827" customFormat="1" ht="21" customHeight="1">
      <c r="A18" s="820" t="s">
        <v>1409</v>
      </c>
      <c r="B18" s="825">
        <v>348070</v>
      </c>
      <c r="C18" s="826"/>
    </row>
    <row r="19" spans="1:3" s="827" customFormat="1" ht="21" customHeight="1">
      <c r="A19" s="820" t="s">
        <v>1407</v>
      </c>
      <c r="B19" s="825">
        <v>0</v>
      </c>
      <c r="C19" s="826"/>
    </row>
    <row r="20" spans="1:3" s="824" customFormat="1" ht="21" customHeight="1">
      <c r="A20" s="820" t="s">
        <v>1410</v>
      </c>
      <c r="B20" s="825">
        <v>0</v>
      </c>
      <c r="C20" s="825">
        <v>0</v>
      </c>
    </row>
    <row r="21" spans="1:3" s="824" customFormat="1" ht="21" customHeight="1">
      <c r="A21" s="820" t="s">
        <v>1411</v>
      </c>
      <c r="B21" s="825"/>
      <c r="C21" s="823">
        <f>SUM(B22:B24)</f>
        <v>0</v>
      </c>
    </row>
    <row r="22" spans="1:3" s="824" customFormat="1" ht="21" customHeight="1">
      <c r="A22" s="820" t="s">
        <v>1412</v>
      </c>
      <c r="B22" s="825">
        <v>0</v>
      </c>
      <c r="C22" s="826"/>
    </row>
    <row r="23" spans="1:3" s="824" customFormat="1" ht="21" customHeight="1">
      <c r="A23" s="820" t="s">
        <v>1406</v>
      </c>
      <c r="B23" s="825">
        <v>0</v>
      </c>
      <c r="C23" s="826"/>
    </row>
    <row r="24" spans="1:3" s="824" customFormat="1" ht="21" customHeight="1">
      <c r="A24" s="820" t="s">
        <v>1407</v>
      </c>
      <c r="B24" s="825">
        <v>0</v>
      </c>
      <c r="C24" s="826"/>
    </row>
    <row r="25" spans="1:3" s="824" customFormat="1" ht="21" customHeight="1">
      <c r="A25" s="820" t="s">
        <v>1413</v>
      </c>
      <c r="B25" s="825"/>
      <c r="C25" s="829">
        <f>SUM(B26:B27)</f>
        <v>0</v>
      </c>
    </row>
    <row r="26" spans="1:3" s="824" customFormat="1" ht="21" customHeight="1">
      <c r="A26" s="820" t="s">
        <v>1414</v>
      </c>
      <c r="B26" s="825">
        <v>0</v>
      </c>
      <c r="C26" s="829"/>
    </row>
    <row r="27" spans="1:3" s="824" customFormat="1" ht="21" customHeight="1">
      <c r="A27" s="820" t="s">
        <v>1415</v>
      </c>
      <c r="B27" s="825">
        <v>0</v>
      </c>
      <c r="C27" s="829"/>
    </row>
    <row r="28" spans="1:3" s="824" customFormat="1" ht="21" customHeight="1">
      <c r="A28" s="820" t="s">
        <v>1416</v>
      </c>
      <c r="B28" s="825"/>
      <c r="C28" s="829">
        <f>SUM(B29:B32)</f>
        <v>0</v>
      </c>
    </row>
    <row r="29" spans="1:3" s="824" customFormat="1" ht="21" customHeight="1">
      <c r="A29" s="820" t="s">
        <v>1414</v>
      </c>
      <c r="B29" s="825">
        <v>0</v>
      </c>
      <c r="C29" s="829"/>
    </row>
    <row r="30" spans="1:3" s="824" customFormat="1" ht="21" customHeight="1">
      <c r="A30" s="820" t="s">
        <v>1417</v>
      </c>
      <c r="B30" s="825">
        <v>0</v>
      </c>
      <c r="C30" s="829"/>
    </row>
    <row r="31" spans="1:3" s="824" customFormat="1" ht="21" customHeight="1">
      <c r="A31" s="820" t="s">
        <v>1418</v>
      </c>
      <c r="B31" s="825">
        <v>0</v>
      </c>
      <c r="C31" s="829"/>
    </row>
    <row r="32" spans="1:3" s="824" customFormat="1" ht="21" customHeight="1">
      <c r="A32" s="820" t="s">
        <v>1419</v>
      </c>
      <c r="B32" s="825">
        <v>0</v>
      </c>
      <c r="C32" s="829"/>
    </row>
    <row r="33" spans="1:3" s="824" customFormat="1" ht="21" customHeight="1">
      <c r="A33" s="820" t="s">
        <v>1420</v>
      </c>
      <c r="B33" s="825">
        <v>0</v>
      </c>
      <c r="C33" s="829">
        <v>0</v>
      </c>
    </row>
    <row r="34" spans="1:3" s="824" customFormat="1" ht="21" customHeight="1">
      <c r="A34" s="820" t="s">
        <v>1421</v>
      </c>
      <c r="B34" s="825"/>
      <c r="C34" s="829">
        <f>SUM(B35:B39)</f>
        <v>0</v>
      </c>
    </row>
    <row r="35" spans="1:3" s="824" customFormat="1" ht="21" customHeight="1">
      <c r="A35" s="820" t="s">
        <v>1422</v>
      </c>
      <c r="B35" s="825">
        <v>0</v>
      </c>
      <c r="C35" s="829"/>
    </row>
    <row r="36" spans="1:3" s="824" customFormat="1" ht="21" customHeight="1">
      <c r="A36" s="820" t="s">
        <v>1423</v>
      </c>
      <c r="B36" s="825">
        <v>0</v>
      </c>
      <c r="C36" s="829"/>
    </row>
    <row r="37" spans="1:3" s="824" customFormat="1" ht="21" customHeight="1">
      <c r="A37" s="820" t="s">
        <v>1424</v>
      </c>
      <c r="B37" s="825">
        <v>0</v>
      </c>
      <c r="C37" s="829"/>
    </row>
    <row r="38" spans="1:3" s="824" customFormat="1" ht="21" customHeight="1">
      <c r="A38" s="820" t="s">
        <v>1425</v>
      </c>
      <c r="B38" s="825">
        <v>0</v>
      </c>
      <c r="C38" s="829"/>
    </row>
    <row r="39" spans="1:3" s="824" customFormat="1" ht="21" customHeight="1">
      <c r="A39" s="835" t="s">
        <v>1426</v>
      </c>
      <c r="B39" s="857">
        <v>0</v>
      </c>
      <c r="C39" s="858"/>
    </row>
    <row r="40" spans="1:3" s="824" customFormat="1" ht="21" customHeight="1">
      <c r="A40" s="828" t="s">
        <v>1427</v>
      </c>
      <c r="B40" s="821">
        <v>2383640</v>
      </c>
      <c r="C40" s="823">
        <v>2383640</v>
      </c>
    </row>
    <row r="41" spans="1:3" s="824" customFormat="1" ht="21" customHeight="1">
      <c r="A41" s="828" t="s">
        <v>1428</v>
      </c>
      <c r="B41" s="821">
        <v>1313000</v>
      </c>
      <c r="C41" s="823">
        <v>1313000</v>
      </c>
    </row>
    <row r="42" spans="1:3" s="824" customFormat="1" ht="21" customHeight="1">
      <c r="A42" s="828" t="s">
        <v>1429</v>
      </c>
      <c r="B42" s="821">
        <v>0</v>
      </c>
      <c r="C42" s="823">
        <v>0</v>
      </c>
    </row>
    <row r="43" spans="1:3" s="824" customFormat="1" ht="21" customHeight="1">
      <c r="A43" s="828" t="s">
        <v>1430</v>
      </c>
      <c r="B43" s="821">
        <v>0</v>
      </c>
      <c r="C43" s="823">
        <v>0</v>
      </c>
    </row>
    <row r="44" spans="1:3" s="824" customFormat="1" ht="21" customHeight="1">
      <c r="A44" s="828" t="s">
        <v>1431</v>
      </c>
      <c r="B44" s="821">
        <v>-7511005</v>
      </c>
      <c r="C44" s="823">
        <v>-7511005</v>
      </c>
    </row>
    <row r="45" spans="1:3" s="824" customFormat="1" ht="21" customHeight="1">
      <c r="A45" s="828" t="s">
        <v>1432</v>
      </c>
      <c r="B45" s="821">
        <v>7880253</v>
      </c>
      <c r="C45" s="823">
        <v>7880253</v>
      </c>
    </row>
    <row r="46" spans="1:3" s="824" customFormat="1" ht="21" customHeight="1">
      <c r="A46" s="828" t="s">
        <v>1433</v>
      </c>
      <c r="B46" s="821">
        <v>0</v>
      </c>
      <c r="C46" s="823"/>
    </row>
    <row r="47" spans="1:3" s="824" customFormat="1" ht="21" customHeight="1">
      <c r="A47" s="828" t="s">
        <v>1434</v>
      </c>
      <c r="B47" s="821"/>
      <c r="C47" s="823">
        <f>SUM(B48:B67)</f>
        <v>24974900</v>
      </c>
    </row>
    <row r="48" spans="1:3" s="824" customFormat="1" ht="21" customHeight="1">
      <c r="A48" s="820" t="s">
        <v>1435</v>
      </c>
      <c r="B48" s="830">
        <v>0</v>
      </c>
      <c r="C48" s="826"/>
    </row>
    <row r="49" spans="1:3" s="824" customFormat="1" ht="21" customHeight="1">
      <c r="A49" s="820" t="s">
        <v>1436</v>
      </c>
      <c r="B49" s="830">
        <v>0</v>
      </c>
      <c r="C49" s="826"/>
    </row>
    <row r="50" spans="1:3" s="824" customFormat="1" ht="21" customHeight="1">
      <c r="A50" s="820" t="s">
        <v>1437</v>
      </c>
      <c r="B50" s="830">
        <v>0</v>
      </c>
      <c r="C50" s="826"/>
    </row>
    <row r="51" spans="1:3" s="824" customFormat="1" ht="21" customHeight="1">
      <c r="A51" s="820" t="s">
        <v>1438</v>
      </c>
      <c r="B51" s="830">
        <v>0</v>
      </c>
      <c r="C51" s="826"/>
    </row>
    <row r="52" spans="1:3" s="824" customFormat="1" ht="21" customHeight="1">
      <c r="A52" s="820" t="s">
        <v>1439</v>
      </c>
      <c r="B52" s="830">
        <v>0</v>
      </c>
      <c r="C52" s="826"/>
    </row>
    <row r="53" spans="1:3" s="824" customFormat="1" ht="21" customHeight="1">
      <c r="A53" s="820" t="s">
        <v>1440</v>
      </c>
      <c r="B53" s="830">
        <v>0</v>
      </c>
      <c r="C53" s="826"/>
    </row>
    <row r="54" spans="1:3" s="824" customFormat="1" ht="21" customHeight="1">
      <c r="A54" s="820" t="s">
        <v>1441</v>
      </c>
      <c r="B54" s="830">
        <v>0</v>
      </c>
      <c r="C54" s="826"/>
    </row>
    <row r="55" spans="1:3" s="824" customFormat="1" ht="21" customHeight="1">
      <c r="A55" s="820" t="s">
        <v>1442</v>
      </c>
      <c r="B55" s="830">
        <v>0</v>
      </c>
      <c r="C55" s="826"/>
    </row>
    <row r="56" spans="1:3" s="824" customFormat="1" ht="21" customHeight="1">
      <c r="A56" s="820" t="s">
        <v>1443</v>
      </c>
      <c r="B56" s="830">
        <v>-14319121</v>
      </c>
      <c r="C56" s="826"/>
    </row>
    <row r="57" spans="1:3" s="824" customFormat="1" ht="21" customHeight="1">
      <c r="A57" s="820" t="s">
        <v>1444</v>
      </c>
      <c r="B57" s="830">
        <v>0</v>
      </c>
      <c r="C57" s="826"/>
    </row>
    <row r="58" spans="1:3" s="824" customFormat="1" ht="21" customHeight="1">
      <c r="A58" s="820" t="s">
        <v>1445</v>
      </c>
      <c r="B58" s="831">
        <v>0</v>
      </c>
      <c r="C58" s="826"/>
    </row>
    <row r="59" spans="1:3" s="824" customFormat="1" ht="21" customHeight="1">
      <c r="A59" s="820" t="s">
        <v>1446</v>
      </c>
      <c r="B59" s="831">
        <v>0</v>
      </c>
      <c r="C59" s="826"/>
    </row>
    <row r="60" spans="1:3" s="824" customFormat="1" ht="21" customHeight="1">
      <c r="A60" s="820" t="s">
        <v>1447</v>
      </c>
      <c r="B60" s="831">
        <v>-348070</v>
      </c>
      <c r="C60" s="826"/>
    </row>
    <row r="61" spans="1:3" s="824" customFormat="1" ht="21" customHeight="1">
      <c r="A61" s="820" t="s">
        <v>1448</v>
      </c>
      <c r="B61" s="830">
        <v>0</v>
      </c>
      <c r="C61" s="826"/>
    </row>
    <row r="62" spans="1:3" s="824" customFormat="1" ht="21" customHeight="1">
      <c r="A62" s="820" t="s">
        <v>1449</v>
      </c>
      <c r="B62" s="830">
        <v>0</v>
      </c>
      <c r="C62" s="826"/>
    </row>
    <row r="63" spans="1:3" s="824" customFormat="1" ht="21" customHeight="1">
      <c r="A63" s="820" t="s">
        <v>1450</v>
      </c>
      <c r="B63" s="830">
        <v>39642091</v>
      </c>
      <c r="C63" s="826"/>
    </row>
    <row r="64" spans="1:3" s="824" customFormat="1" ht="21" customHeight="1">
      <c r="A64" s="820" t="s">
        <v>1451</v>
      </c>
      <c r="B64" s="830">
        <v>0</v>
      </c>
      <c r="C64" s="826"/>
    </row>
    <row r="65" spans="1:3" s="824" customFormat="1" ht="21" customHeight="1">
      <c r="A65" s="820" t="s">
        <v>1452</v>
      </c>
      <c r="B65" s="830">
        <v>0</v>
      </c>
      <c r="C65" s="826"/>
    </row>
    <row r="66" spans="1:3" s="824" customFormat="1" ht="21" customHeight="1">
      <c r="A66" s="820" t="s">
        <v>1453</v>
      </c>
      <c r="B66" s="830">
        <v>0</v>
      </c>
      <c r="C66" s="826"/>
    </row>
    <row r="67" spans="1:3" s="824" customFormat="1" ht="21" customHeight="1">
      <c r="A67" s="820" t="s">
        <v>1454</v>
      </c>
      <c r="B67" s="821">
        <v>0</v>
      </c>
      <c r="C67" s="823"/>
    </row>
    <row r="68" spans="1:3" s="824" customFormat="1" ht="21" customHeight="1">
      <c r="A68" s="828" t="s">
        <v>1455</v>
      </c>
      <c r="B68" s="821">
        <v>0</v>
      </c>
      <c r="C68" s="823">
        <v>0</v>
      </c>
    </row>
    <row r="69" spans="1:3" s="824" customFormat="1" ht="21" customHeight="1">
      <c r="A69" s="828" t="s">
        <v>1456</v>
      </c>
      <c r="B69" s="821">
        <v>0</v>
      </c>
      <c r="C69" s="823">
        <v>0</v>
      </c>
    </row>
    <row r="70" spans="1:3" s="824" customFormat="1" ht="21" customHeight="1">
      <c r="A70" s="828"/>
      <c r="B70" s="821"/>
      <c r="C70" s="823"/>
    </row>
    <row r="71" spans="1:3" s="824" customFormat="1" ht="21" customHeight="1">
      <c r="A71" s="822" t="s">
        <v>1457</v>
      </c>
      <c r="B71" s="825"/>
      <c r="C71" s="826">
        <f>SUM(C72:C94)</f>
        <v>1035024014</v>
      </c>
    </row>
    <row r="72" spans="1:3" s="824" customFormat="1" ht="21" customHeight="1">
      <c r="A72" s="820" t="s">
        <v>1458</v>
      </c>
      <c r="B72" s="825">
        <v>747041187</v>
      </c>
      <c r="C72" s="826">
        <v>747041187</v>
      </c>
    </row>
    <row r="73" spans="1:3" s="824" customFormat="1" ht="21" customHeight="1">
      <c r="A73" s="835" t="s">
        <v>1459</v>
      </c>
      <c r="B73" s="857">
        <v>0</v>
      </c>
      <c r="C73" s="859">
        <f>SUM(B74:B77)</f>
        <v>0</v>
      </c>
    </row>
    <row r="74" spans="1:3" s="824" customFormat="1" ht="21" customHeight="1">
      <c r="A74" s="820" t="s">
        <v>1405</v>
      </c>
      <c r="B74" s="825">
        <v>0</v>
      </c>
      <c r="C74" s="826"/>
    </row>
    <row r="75" spans="1:3" s="824" customFormat="1" ht="21" customHeight="1">
      <c r="A75" s="820" t="s">
        <v>1406</v>
      </c>
      <c r="B75" s="825">
        <v>0</v>
      </c>
      <c r="C75" s="826"/>
    </row>
    <row r="76" spans="1:3" s="824" customFormat="1" ht="21" customHeight="1">
      <c r="A76" s="820" t="s">
        <v>1460</v>
      </c>
      <c r="B76" s="825">
        <v>0</v>
      </c>
      <c r="C76" s="826"/>
    </row>
    <row r="77" spans="1:3" s="824" customFormat="1" ht="21" customHeight="1">
      <c r="A77" s="820" t="s">
        <v>1461</v>
      </c>
      <c r="B77" s="825">
        <v>0</v>
      </c>
      <c r="C77" s="826"/>
    </row>
    <row r="78" spans="1:3" s="824" customFormat="1" ht="21" customHeight="1">
      <c r="A78" s="820" t="s">
        <v>1462</v>
      </c>
      <c r="B78" s="825"/>
      <c r="C78" s="826">
        <f>SUM(B79:B82)</f>
        <v>285246627</v>
      </c>
    </row>
    <row r="79" spans="1:3" s="824" customFormat="1" ht="21" customHeight="1">
      <c r="A79" s="820" t="s">
        <v>1405</v>
      </c>
      <c r="B79" s="825">
        <v>245604536</v>
      </c>
      <c r="C79" s="826"/>
    </row>
    <row r="80" spans="1:3" s="824" customFormat="1" ht="21" customHeight="1">
      <c r="A80" s="820" t="s">
        <v>1406</v>
      </c>
      <c r="B80" s="825">
        <v>39642091</v>
      </c>
      <c r="C80" s="826"/>
    </row>
    <row r="81" spans="1:3" s="824" customFormat="1" ht="21" customHeight="1">
      <c r="A81" s="820" t="s">
        <v>1463</v>
      </c>
      <c r="B81" s="825">
        <v>0</v>
      </c>
      <c r="C81" s="826"/>
    </row>
    <row r="82" spans="1:3" s="824" customFormat="1" ht="21" customHeight="1">
      <c r="A82" s="820" t="s">
        <v>1461</v>
      </c>
      <c r="B82" s="830">
        <v>0</v>
      </c>
      <c r="C82" s="826"/>
    </row>
    <row r="83" spans="1:3" s="824" customFormat="1" ht="21" customHeight="1">
      <c r="A83" s="828" t="s">
        <v>1464</v>
      </c>
      <c r="B83" s="821">
        <v>0</v>
      </c>
      <c r="C83" s="823">
        <v>0</v>
      </c>
    </row>
    <row r="84" spans="1:3" s="824" customFormat="1" ht="21" customHeight="1">
      <c r="A84" s="820" t="s">
        <v>1465</v>
      </c>
      <c r="B84" s="825">
        <v>0</v>
      </c>
      <c r="C84" s="826">
        <v>0</v>
      </c>
    </row>
    <row r="85" spans="1:3" s="824" customFormat="1" ht="21" customHeight="1">
      <c r="A85" s="820" t="s">
        <v>1466</v>
      </c>
      <c r="B85" s="825"/>
      <c r="C85" s="826">
        <f>SUM(B86:B87)</f>
        <v>0</v>
      </c>
    </row>
    <row r="86" spans="1:3" ht="21.75" customHeight="1">
      <c r="A86" s="820" t="s">
        <v>1467</v>
      </c>
      <c r="B86" s="825">
        <v>0</v>
      </c>
      <c r="C86" s="826"/>
    </row>
    <row r="87" spans="1:3" ht="21.75" customHeight="1">
      <c r="A87" s="820" t="s">
        <v>1468</v>
      </c>
      <c r="B87" s="825">
        <v>0</v>
      </c>
      <c r="C87" s="826"/>
    </row>
    <row r="88" spans="1:3" ht="21.75" customHeight="1">
      <c r="A88" s="820" t="s">
        <v>1469</v>
      </c>
      <c r="B88" s="825">
        <v>0</v>
      </c>
      <c r="C88" s="826">
        <v>0</v>
      </c>
    </row>
    <row r="89" spans="1:3" ht="21.75" customHeight="1">
      <c r="A89" s="820" t="s">
        <v>1470</v>
      </c>
      <c r="B89" s="825">
        <v>0</v>
      </c>
      <c r="C89" s="826">
        <v>0</v>
      </c>
    </row>
    <row r="90" spans="1:3" ht="21.75" customHeight="1">
      <c r="A90" s="828" t="s">
        <v>1471</v>
      </c>
      <c r="B90" s="821">
        <v>2736200</v>
      </c>
      <c r="C90" s="823">
        <v>2736200</v>
      </c>
    </row>
    <row r="91" spans="1:3" ht="21.75" customHeight="1">
      <c r="A91" s="828" t="s">
        <v>1472</v>
      </c>
      <c r="B91" s="821">
        <v>0</v>
      </c>
      <c r="C91" s="823">
        <v>0</v>
      </c>
    </row>
    <row r="92" spans="1:3" ht="21.75" customHeight="1">
      <c r="A92" s="828" t="s">
        <v>1473</v>
      </c>
      <c r="B92" s="821">
        <v>0</v>
      </c>
      <c r="C92" s="823">
        <v>0</v>
      </c>
    </row>
    <row r="93" spans="1:3" ht="21.75" customHeight="1">
      <c r="A93" s="828" t="s">
        <v>1474</v>
      </c>
      <c r="B93" s="821">
        <v>0</v>
      </c>
      <c r="C93" s="823">
        <v>0</v>
      </c>
    </row>
    <row r="94" spans="1:3" ht="21.75" customHeight="1">
      <c r="A94" s="828" t="s">
        <v>1475</v>
      </c>
      <c r="B94" s="821">
        <v>0</v>
      </c>
      <c r="C94" s="823">
        <v>0</v>
      </c>
    </row>
    <row r="95" spans="1:3" ht="21.75" customHeight="1">
      <c r="A95" s="822" t="s">
        <v>1476</v>
      </c>
      <c r="B95" s="821"/>
      <c r="C95" s="823">
        <f>C10-C71</f>
        <v>-48044093</v>
      </c>
    </row>
    <row r="96" spans="1:3" ht="21.75" customHeight="1">
      <c r="A96" s="822" t="s">
        <v>1477</v>
      </c>
      <c r="B96" s="825"/>
      <c r="C96" s="826">
        <f>SUM(B97:B99)</f>
        <v>854456556</v>
      </c>
    </row>
    <row r="97" spans="1:3" ht="21.75" customHeight="1">
      <c r="A97" s="820" t="s">
        <v>1399</v>
      </c>
      <c r="B97" s="823">
        <v>126156439</v>
      </c>
      <c r="C97" s="823"/>
    </row>
    <row r="98" spans="1:3" ht="21.75" customHeight="1">
      <c r="A98" s="820" t="s">
        <v>1400</v>
      </c>
      <c r="B98" s="826">
        <v>0</v>
      </c>
      <c r="C98" s="826"/>
    </row>
    <row r="99" spans="1:3" ht="21.75" customHeight="1">
      <c r="A99" s="820" t="s">
        <v>1401</v>
      </c>
      <c r="B99" s="826">
        <v>728300117</v>
      </c>
      <c r="C99" s="826"/>
    </row>
    <row r="100" spans="1:3" ht="21.75" customHeight="1">
      <c r="A100" s="820"/>
      <c r="B100" s="826"/>
      <c r="C100" s="826"/>
    </row>
    <row r="101" spans="1:3" ht="21.75" customHeight="1">
      <c r="A101" s="820"/>
      <c r="B101" s="826"/>
      <c r="C101" s="826"/>
    </row>
    <row r="102" spans="1:3" ht="21.75" customHeight="1">
      <c r="A102" s="820"/>
      <c r="B102" s="826"/>
      <c r="C102" s="826"/>
    </row>
    <row r="103" spans="1:3" ht="21.75" customHeight="1">
      <c r="A103" s="820"/>
      <c r="B103" s="856"/>
      <c r="C103" s="833"/>
    </row>
    <row r="104" spans="1:3" ht="21.75" customHeight="1">
      <c r="A104" s="820"/>
      <c r="B104" s="856"/>
      <c r="C104" s="833"/>
    </row>
    <row r="105" spans="1:3" ht="21.75" customHeight="1">
      <c r="A105" s="820"/>
      <c r="B105" s="856"/>
      <c r="C105" s="833"/>
    </row>
    <row r="106" spans="1:3" ht="21.75" customHeight="1">
      <c r="A106" s="835"/>
      <c r="B106" s="860"/>
      <c r="C106" s="836"/>
    </row>
    <row r="107" spans="1:3" ht="21.75" customHeight="1">
      <c r="A107" s="820"/>
      <c r="B107" s="832"/>
      <c r="C107" s="833"/>
    </row>
    <row r="108" spans="1:3" ht="21.75" customHeight="1">
      <c r="A108" s="820"/>
      <c r="B108" s="834"/>
      <c r="C108" s="833"/>
    </row>
    <row r="109" spans="1:3" ht="21.75" customHeight="1">
      <c r="A109" s="820"/>
      <c r="B109" s="834"/>
      <c r="C109" s="833"/>
    </row>
    <row r="110" spans="1:3" ht="21.75" customHeight="1">
      <c r="A110" s="820"/>
      <c r="B110" s="834"/>
      <c r="C110" s="833"/>
    </row>
    <row r="111" spans="1:3" ht="21.75" customHeight="1">
      <c r="A111" s="820"/>
      <c r="B111" s="837"/>
      <c r="C111" s="833"/>
    </row>
    <row r="112" spans="1:3" ht="21.75" customHeight="1">
      <c r="A112" s="820"/>
      <c r="B112" s="837"/>
      <c r="C112" s="833"/>
    </row>
    <row r="113" spans="1:3" ht="21.75" customHeight="1">
      <c r="A113" s="835"/>
      <c r="B113" s="838"/>
      <c r="C113" s="839"/>
    </row>
    <row r="114" spans="1:3" ht="21.75" customHeight="1">
      <c r="A114" s="820"/>
      <c r="B114" s="840"/>
      <c r="C114" s="841"/>
    </row>
    <row r="115" spans="1:3" ht="21.75" customHeight="1">
      <c r="A115" s="820"/>
      <c r="B115" s="840"/>
      <c r="C115" s="841"/>
    </row>
    <row r="116" spans="1:3" ht="21.75" customHeight="1">
      <c r="A116" s="820"/>
      <c r="B116" s="840"/>
      <c r="C116" s="841"/>
    </row>
    <row r="117" spans="1:3" ht="21" customHeight="1">
      <c r="A117" s="820"/>
      <c r="B117" s="840"/>
      <c r="C117" s="833"/>
    </row>
    <row r="118" spans="1:3" ht="21" customHeight="1">
      <c r="A118" s="820"/>
      <c r="B118" s="840"/>
      <c r="C118" s="841"/>
    </row>
    <row r="119" spans="1:3" ht="21" customHeight="1">
      <c r="A119" s="820"/>
      <c r="B119" s="840"/>
      <c r="C119" s="841"/>
    </row>
    <row r="120" spans="1:3" ht="21" customHeight="1">
      <c r="A120" s="820"/>
      <c r="B120" s="840"/>
      <c r="C120" s="833"/>
    </row>
    <row r="121" spans="1:3" ht="21" customHeight="1">
      <c r="A121" s="820"/>
      <c r="B121" s="840"/>
      <c r="C121" s="833"/>
    </row>
    <row r="122" spans="1:3" ht="21" customHeight="1">
      <c r="A122" s="820"/>
      <c r="B122" s="840"/>
      <c r="C122" s="833"/>
    </row>
    <row r="123" spans="1:3" ht="21" customHeight="1">
      <c r="A123" s="820"/>
      <c r="B123" s="840"/>
      <c r="C123" s="841"/>
    </row>
    <row r="124" spans="1:3" ht="21" customHeight="1">
      <c r="A124" s="820"/>
      <c r="B124" s="840"/>
      <c r="C124" s="833"/>
    </row>
    <row r="125" spans="1:3" ht="21" customHeight="1">
      <c r="A125" s="820"/>
      <c r="B125" s="840"/>
      <c r="C125" s="833"/>
    </row>
    <row r="126" spans="1:3" ht="21" customHeight="1">
      <c r="A126" s="820"/>
      <c r="B126" s="834"/>
      <c r="C126" s="833"/>
    </row>
    <row r="127" spans="1:3" ht="21" customHeight="1">
      <c r="A127" s="828"/>
      <c r="B127" s="842"/>
      <c r="C127" s="843"/>
    </row>
    <row r="128" spans="1:3" s="824" customFormat="1" ht="21" customHeight="1">
      <c r="A128" s="828"/>
      <c r="B128" s="842"/>
      <c r="C128" s="843"/>
    </row>
    <row r="129" spans="1:3" s="827" customFormat="1" ht="21" customHeight="1">
      <c r="A129" s="828"/>
      <c r="B129" s="842"/>
      <c r="C129" s="843"/>
    </row>
    <row r="130" spans="1:3" ht="21" customHeight="1">
      <c r="A130" s="828"/>
      <c r="B130" s="842"/>
      <c r="C130" s="843"/>
    </row>
    <row r="131" spans="1:3" s="844" customFormat="1" ht="21" customHeight="1">
      <c r="A131" s="828"/>
      <c r="B131" s="842"/>
      <c r="C131" s="843"/>
    </row>
    <row r="132" spans="1:3" ht="21" customHeight="1">
      <c r="A132" s="828"/>
      <c r="B132" s="842"/>
      <c r="C132" s="843"/>
    </row>
    <row r="133" spans="1:3" ht="21" customHeight="1">
      <c r="A133" s="820"/>
      <c r="B133" s="842"/>
      <c r="C133" s="843"/>
    </row>
    <row r="134" spans="1:3" s="844" customFormat="1" ht="21" customHeight="1">
      <c r="A134" s="820"/>
      <c r="B134" s="840"/>
      <c r="C134" s="841"/>
    </row>
    <row r="135" spans="1:3" ht="21" customHeight="1">
      <c r="A135" s="820"/>
      <c r="B135" s="843"/>
      <c r="C135" s="843"/>
    </row>
    <row r="136" spans="1:3" ht="21" customHeight="1">
      <c r="A136" s="820"/>
      <c r="B136" s="833"/>
      <c r="C136" s="833"/>
    </row>
    <row r="137" spans="1:5" ht="21" customHeight="1">
      <c r="A137" s="820"/>
      <c r="B137" s="833"/>
      <c r="C137" s="833"/>
      <c r="D137" s="845"/>
      <c r="E137" s="845"/>
    </row>
    <row r="138" spans="1:6" ht="21" customHeight="1">
      <c r="A138" s="820"/>
      <c r="B138" s="846"/>
      <c r="C138" s="847"/>
      <c r="D138" s="848"/>
      <c r="E138" s="848"/>
      <c r="F138" s="848"/>
    </row>
    <row r="139" spans="1:3" ht="21" customHeight="1">
      <c r="A139" s="820"/>
      <c r="B139" s="849"/>
      <c r="C139" s="850"/>
    </row>
    <row r="140" spans="1:3" ht="19.5" customHeight="1">
      <c r="A140" s="820"/>
      <c r="B140" s="849"/>
      <c r="C140" s="850"/>
    </row>
    <row r="141" spans="1:3" ht="19.5" customHeight="1">
      <c r="A141" s="820"/>
      <c r="B141" s="849"/>
      <c r="C141" s="850"/>
    </row>
    <row r="142" spans="1:3" ht="19.5" customHeight="1">
      <c r="A142" s="820"/>
      <c r="B142" s="849"/>
      <c r="C142" s="850"/>
    </row>
    <row r="143" spans="1:3" ht="19.5" customHeight="1">
      <c r="A143" s="820"/>
      <c r="B143" s="849"/>
      <c r="C143" s="850"/>
    </row>
    <row r="144" spans="1:3" ht="19.5" customHeight="1">
      <c r="A144" s="820"/>
      <c r="B144" s="849"/>
      <c r="C144" s="850"/>
    </row>
    <row r="145" spans="1:3" ht="19.5" customHeight="1">
      <c r="A145" s="820"/>
      <c r="B145" s="849"/>
      <c r="C145" s="850"/>
    </row>
    <row r="146" spans="1:3" ht="19.5" customHeight="1">
      <c r="A146" s="820"/>
      <c r="B146" s="849"/>
      <c r="C146" s="850"/>
    </row>
    <row r="147" spans="1:3" ht="19.5" customHeight="1">
      <c r="A147" s="820"/>
      <c r="B147" s="849"/>
      <c r="C147" s="850"/>
    </row>
    <row r="148" spans="1:3" ht="19.5" customHeight="1">
      <c r="A148" s="820"/>
      <c r="B148" s="849"/>
      <c r="C148" s="850"/>
    </row>
    <row r="149" spans="1:3" ht="19.5" customHeight="1">
      <c r="A149" s="820"/>
      <c r="B149" s="849"/>
      <c r="C149" s="850"/>
    </row>
    <row r="150" spans="1:3" ht="19.5" customHeight="1">
      <c r="A150" s="820"/>
      <c r="B150" s="849"/>
      <c r="C150" s="850"/>
    </row>
    <row r="151" spans="1:3" ht="19.5" customHeight="1">
      <c r="A151" s="820"/>
      <c r="B151" s="849"/>
      <c r="C151" s="850"/>
    </row>
    <row r="152" spans="1:3" ht="19.5" customHeight="1">
      <c r="A152" s="820"/>
      <c r="B152" s="849"/>
      <c r="C152" s="850"/>
    </row>
    <row r="153" spans="1:3" ht="19.5" customHeight="1">
      <c r="A153" s="820"/>
      <c r="B153" s="849"/>
      <c r="C153" s="850"/>
    </row>
    <row r="154" spans="1:3" ht="19.5" customHeight="1">
      <c r="A154" s="820"/>
      <c r="B154" s="849"/>
      <c r="C154" s="850"/>
    </row>
    <row r="155" spans="1:3" ht="19.5" customHeight="1">
      <c r="A155" s="820"/>
      <c r="B155" s="849"/>
      <c r="C155" s="850"/>
    </row>
    <row r="156" spans="1:3" ht="19.5" customHeight="1">
      <c r="A156" s="820"/>
      <c r="B156" s="849"/>
      <c r="C156" s="850"/>
    </row>
    <row r="157" spans="1:3" ht="19.5" customHeight="1">
      <c r="A157" s="820"/>
      <c r="B157" s="849"/>
      <c r="C157" s="850"/>
    </row>
    <row r="158" spans="1:3" ht="19.5" customHeight="1">
      <c r="A158" s="835"/>
      <c r="B158" s="851"/>
      <c r="C158" s="852"/>
    </row>
  </sheetData>
  <sheetProtection/>
  <mergeCells count="3">
    <mergeCell ref="A1:C1"/>
    <mergeCell ref="A2:C2"/>
    <mergeCell ref="A3:C3"/>
  </mergeCells>
  <printOptions horizontalCentered="1"/>
  <pageMargins left="0.5905511811023623" right="0.7086614173228347" top="0.5118110236220472" bottom="0.5905511811023623" header="0.5118110236220472" footer="0.31496062992125984"/>
  <pageSetup firstPageNumber="54" useFirstPageNumber="1" horizontalDpi="600" verticalDpi="600" orientation="portrait" paperSize="9" scale="98" r:id="rId1"/>
  <headerFooter alignWithMargins="0">
    <oddFooter>&amp;C&amp;P</oddFooter>
  </headerFooter>
  <rowBreaks count="1" manualBreakCount="1">
    <brk id="113" max="2" man="1"/>
  </rowBreaks>
</worksheet>
</file>

<file path=xl/worksheets/sheet19.xml><?xml version="1.0" encoding="utf-8"?>
<worksheet xmlns="http://schemas.openxmlformats.org/spreadsheetml/2006/main" xmlns:r="http://schemas.openxmlformats.org/officeDocument/2006/relationships">
  <dimension ref="A1:D53"/>
  <sheetViews>
    <sheetView zoomScalePageLayoutView="0" workbookViewId="0" topLeftCell="A1">
      <selection activeCell="L7" sqref="L7"/>
    </sheetView>
  </sheetViews>
  <sheetFormatPr defaultColWidth="10.16015625" defaultRowHeight="11.25"/>
  <cols>
    <col min="1" max="1" width="38.33203125" style="204" customWidth="1"/>
    <col min="2" max="2" width="25.83203125" style="212" customWidth="1"/>
    <col min="3" max="3" width="25.83203125" style="213" customWidth="1"/>
    <col min="4" max="4" width="25.83203125" style="203" customWidth="1"/>
    <col min="5" max="16384" width="10.16015625" style="203" customWidth="1"/>
  </cols>
  <sheetData>
    <row r="1" spans="1:4" s="206" customFormat="1" ht="50.25" customHeight="1">
      <c r="A1" s="551" t="s">
        <v>90</v>
      </c>
      <c r="B1" s="552" t="s">
        <v>680</v>
      </c>
      <c r="C1" s="705" t="s">
        <v>88</v>
      </c>
      <c r="D1" s="705" t="s">
        <v>89</v>
      </c>
    </row>
    <row r="2" spans="1:4" s="206" customFormat="1" ht="19.5" customHeight="1">
      <c r="A2" s="209" t="s">
        <v>780</v>
      </c>
      <c r="B2" s="214">
        <f>B3</f>
        <v>857328856</v>
      </c>
      <c r="C2" s="215">
        <v>857328856</v>
      </c>
      <c r="D2" s="553">
        <v>857328856</v>
      </c>
    </row>
    <row r="3" spans="1:4" s="206" customFormat="1" ht="19.5" customHeight="1">
      <c r="A3" s="210" t="s">
        <v>782</v>
      </c>
      <c r="B3" s="214">
        <f>B4+B7+B9+B11</f>
        <v>857328856</v>
      </c>
      <c r="C3" s="215">
        <v>857328856</v>
      </c>
      <c r="D3" s="553">
        <v>857328856</v>
      </c>
    </row>
    <row r="4" spans="1:4" s="206" customFormat="1" ht="19.5" customHeight="1">
      <c r="A4" s="210" t="s">
        <v>784</v>
      </c>
      <c r="B4" s="214">
        <v>854456556</v>
      </c>
      <c r="C4" s="215">
        <v>854456556</v>
      </c>
      <c r="D4" s="553">
        <v>854456556</v>
      </c>
    </row>
    <row r="5" spans="1:4" s="206" customFormat="1" ht="19.5" customHeight="1">
      <c r="A5" s="210" t="s">
        <v>786</v>
      </c>
      <c r="B5" s="214">
        <v>126156439</v>
      </c>
      <c r="C5" s="215">
        <v>126156439</v>
      </c>
      <c r="D5" s="553">
        <v>126156439</v>
      </c>
    </row>
    <row r="6" spans="1:4" s="206" customFormat="1" ht="19.5" customHeight="1">
      <c r="A6" s="210" t="s">
        <v>788</v>
      </c>
      <c r="B6" s="214">
        <v>728300117</v>
      </c>
      <c r="C6" s="215">
        <v>728300117</v>
      </c>
      <c r="D6" s="553">
        <v>728300117</v>
      </c>
    </row>
    <row r="7" spans="1:4" s="206" customFormat="1" ht="19.5" customHeight="1">
      <c r="A7" s="210" t="s">
        <v>859</v>
      </c>
      <c r="B7" s="214">
        <v>134000</v>
      </c>
      <c r="C7" s="215">
        <v>134000</v>
      </c>
      <c r="D7" s="553">
        <v>134000</v>
      </c>
    </row>
    <row r="8" spans="1:4" s="206" customFormat="1" ht="19.5" customHeight="1">
      <c r="A8" s="210" t="s">
        <v>860</v>
      </c>
      <c r="B8" s="214">
        <v>134000</v>
      </c>
      <c r="C8" s="215">
        <v>134000</v>
      </c>
      <c r="D8" s="553">
        <v>134000</v>
      </c>
    </row>
    <row r="9" spans="1:4" s="206" customFormat="1" ht="19.5" customHeight="1">
      <c r="A9" s="210" t="s">
        <v>796</v>
      </c>
      <c r="B9" s="214">
        <v>2736200</v>
      </c>
      <c r="C9" s="215">
        <v>2736200</v>
      </c>
      <c r="D9" s="553">
        <v>2736200</v>
      </c>
    </row>
    <row r="10" spans="1:4" s="206" customFormat="1" ht="19.5" customHeight="1">
      <c r="A10" s="210" t="s">
        <v>798</v>
      </c>
      <c r="B10" s="214">
        <v>2736200</v>
      </c>
      <c r="C10" s="215">
        <v>2736200</v>
      </c>
      <c r="D10" s="553">
        <v>2736200</v>
      </c>
    </row>
    <row r="11" spans="1:4" s="206" customFormat="1" ht="19.5" customHeight="1">
      <c r="A11" s="210" t="s">
        <v>800</v>
      </c>
      <c r="B11" s="214">
        <v>2100</v>
      </c>
      <c r="C11" s="215">
        <v>2100</v>
      </c>
      <c r="D11" s="553">
        <v>2100</v>
      </c>
    </row>
    <row r="12" spans="1:4" s="206" customFormat="1" ht="19.5" customHeight="1">
      <c r="A12" s="210" t="s">
        <v>802</v>
      </c>
      <c r="B12" s="214">
        <v>2100</v>
      </c>
      <c r="C12" s="215">
        <v>2100</v>
      </c>
      <c r="D12" s="553">
        <v>2100</v>
      </c>
    </row>
    <row r="13" spans="1:4" s="206" customFormat="1" ht="19.5" customHeight="1">
      <c r="A13" s="209" t="s">
        <v>781</v>
      </c>
      <c r="B13" s="214">
        <f>B14</f>
        <v>414063862</v>
      </c>
      <c r="C13" s="215">
        <v>414063862</v>
      </c>
      <c r="D13" s="553">
        <v>414063862</v>
      </c>
    </row>
    <row r="14" spans="1:4" s="206" customFormat="1" ht="19.5" customHeight="1">
      <c r="A14" s="210" t="s">
        <v>783</v>
      </c>
      <c r="B14" s="214">
        <f>B15+B17+B19+B21+B23</f>
        <v>414063862</v>
      </c>
      <c r="C14" s="215">
        <v>414063862</v>
      </c>
      <c r="D14" s="553">
        <v>414063862</v>
      </c>
    </row>
    <row r="15" spans="1:4" s="206" customFormat="1" ht="19.5" customHeight="1">
      <c r="A15" s="210" t="s">
        <v>785</v>
      </c>
      <c r="B15" s="214">
        <v>284210783</v>
      </c>
      <c r="C15" s="215">
        <v>284210783</v>
      </c>
      <c r="D15" s="553">
        <v>284210783</v>
      </c>
    </row>
    <row r="16" spans="1:4" s="206" customFormat="1" ht="19.5" customHeight="1">
      <c r="A16" s="210" t="s">
        <v>787</v>
      </c>
      <c r="B16" s="214">
        <v>284210783</v>
      </c>
      <c r="C16" s="215">
        <v>284210783</v>
      </c>
      <c r="D16" s="553">
        <v>284210783</v>
      </c>
    </row>
    <row r="17" spans="1:4" s="206" customFormat="1" ht="19.5" customHeight="1">
      <c r="A17" s="210" t="s">
        <v>789</v>
      </c>
      <c r="B17" s="214">
        <v>2383640</v>
      </c>
      <c r="C17" s="215">
        <v>2383640</v>
      </c>
      <c r="D17" s="553">
        <v>2383640</v>
      </c>
    </row>
    <row r="18" spans="1:4" s="206" customFormat="1" ht="19.5" customHeight="1">
      <c r="A18" s="210" t="s">
        <v>791</v>
      </c>
      <c r="B18" s="214">
        <v>2383640</v>
      </c>
      <c r="C18" s="215">
        <v>2383640</v>
      </c>
      <c r="D18" s="553">
        <v>2383640</v>
      </c>
    </row>
    <row r="19" spans="1:4" s="206" customFormat="1" ht="19.5" customHeight="1">
      <c r="A19" s="210" t="s">
        <v>793</v>
      </c>
      <c r="B19" s="214">
        <v>1313000</v>
      </c>
      <c r="C19" s="215">
        <v>1313000</v>
      </c>
      <c r="D19" s="553">
        <v>1313000</v>
      </c>
    </row>
    <row r="20" spans="1:4" s="206" customFormat="1" ht="19.5" customHeight="1">
      <c r="A20" s="210" t="s">
        <v>795</v>
      </c>
      <c r="B20" s="214">
        <v>1313000</v>
      </c>
      <c r="C20" s="215">
        <v>1313000</v>
      </c>
      <c r="D20" s="553">
        <v>1313000</v>
      </c>
    </row>
    <row r="21" spans="1:4" s="206" customFormat="1" ht="19.5" customHeight="1">
      <c r="A21" s="210" t="s">
        <v>797</v>
      </c>
      <c r="B21" s="214">
        <v>50501247</v>
      </c>
      <c r="C21" s="215">
        <v>50501247</v>
      </c>
      <c r="D21" s="553">
        <v>50501247</v>
      </c>
    </row>
    <row r="22" spans="1:4" s="206" customFormat="1" ht="19.5" customHeight="1">
      <c r="A22" s="210" t="s">
        <v>799</v>
      </c>
      <c r="B22" s="214">
        <v>50501247</v>
      </c>
      <c r="C22" s="215">
        <v>50501247</v>
      </c>
      <c r="D22" s="553">
        <v>50501247</v>
      </c>
    </row>
    <row r="23" spans="1:4" s="206" customFormat="1" ht="19.5" customHeight="1">
      <c r="A23" s="210" t="s">
        <v>801</v>
      </c>
      <c r="B23" s="214">
        <v>75655192</v>
      </c>
      <c r="C23" s="215">
        <v>75655192</v>
      </c>
      <c r="D23" s="553">
        <v>75655192</v>
      </c>
    </row>
    <row r="24" spans="1:4" s="206" customFormat="1" ht="19.5" customHeight="1">
      <c r="A24" s="210" t="s">
        <v>803</v>
      </c>
      <c r="B24" s="214">
        <v>75655192</v>
      </c>
      <c r="C24" s="215">
        <v>75655192</v>
      </c>
      <c r="D24" s="553">
        <v>75655192</v>
      </c>
    </row>
    <row r="25" spans="1:4" s="206" customFormat="1" ht="19.5" customHeight="1">
      <c r="A25" s="211" t="s">
        <v>804</v>
      </c>
      <c r="B25" s="216">
        <f>B2-B13</f>
        <v>443264994</v>
      </c>
      <c r="C25" s="217">
        <v>443264994</v>
      </c>
      <c r="D25" s="554">
        <v>443264994</v>
      </c>
    </row>
    <row r="26" spans="1:4" s="206" customFormat="1" ht="19.5" customHeight="1">
      <c r="A26" s="209"/>
      <c r="B26" s="214"/>
      <c r="C26" s="215"/>
      <c r="D26" s="555"/>
    </row>
    <row r="27" spans="1:4" s="206" customFormat="1" ht="19.5" customHeight="1">
      <c r="A27" s="209"/>
      <c r="B27" s="214"/>
      <c r="C27" s="215"/>
      <c r="D27" s="555"/>
    </row>
    <row r="28" spans="1:4" s="206" customFormat="1" ht="13.5" customHeight="1">
      <c r="A28" s="209"/>
      <c r="B28" s="214"/>
      <c r="C28" s="215"/>
      <c r="D28" s="555"/>
    </row>
    <row r="29" spans="1:4" ht="13.5">
      <c r="A29" s="176" t="s">
        <v>849</v>
      </c>
      <c r="D29" s="556"/>
    </row>
    <row r="30" spans="1:4" ht="13.5">
      <c r="A30" s="176" t="s">
        <v>850</v>
      </c>
      <c r="B30" s="212" t="s">
        <v>809</v>
      </c>
      <c r="C30" s="213" t="s">
        <v>809</v>
      </c>
      <c r="D30" s="558" t="s">
        <v>809</v>
      </c>
    </row>
    <row r="31" spans="1:4" ht="13.5">
      <c r="A31" s="176" t="s">
        <v>851</v>
      </c>
      <c r="D31" s="558"/>
    </row>
    <row r="32" spans="1:4" ht="13.5">
      <c r="A32" s="176" t="s">
        <v>852</v>
      </c>
      <c r="D32" s="558"/>
    </row>
    <row r="33" spans="1:4" ht="13.5">
      <c r="A33" s="176" t="s">
        <v>853</v>
      </c>
      <c r="D33" s="558"/>
    </row>
    <row r="34" spans="1:4" ht="13.5">
      <c r="A34" s="176" t="s">
        <v>854</v>
      </c>
      <c r="D34" s="558"/>
    </row>
    <row r="35" ht="13.5">
      <c r="D35" s="558"/>
    </row>
    <row r="36" spans="1:4" ht="13.5">
      <c r="A36" s="207" t="s">
        <v>855</v>
      </c>
      <c r="B36" s="212" t="s">
        <v>809</v>
      </c>
      <c r="C36" s="213" t="s">
        <v>809</v>
      </c>
      <c r="D36" s="558" t="s">
        <v>809</v>
      </c>
    </row>
    <row r="37" spans="1:4" ht="13.5">
      <c r="A37" s="207" t="s">
        <v>856</v>
      </c>
      <c r="D37" s="556"/>
    </row>
    <row r="38" spans="1:4" ht="13.5">
      <c r="A38" s="208" t="s">
        <v>857</v>
      </c>
      <c r="B38" s="218"/>
      <c r="C38" s="219"/>
      <c r="D38" s="557"/>
    </row>
    <row r="53" spans="1:3" ht="13.5">
      <c r="A53" s="205"/>
      <c r="B53" s="218"/>
      <c r="C53" s="219"/>
    </row>
  </sheetData>
  <sheetProtection/>
  <printOptions horizontalCentered="1"/>
  <pageMargins left="0.3937007874015748" right="0.3937007874015748" top="1.4173228346456694" bottom="0.7874015748031498" header="0.3937007874015748" footer="0.31496062992125984"/>
  <pageSetup firstPageNumber="57" useFirstPageNumber="1" horizontalDpi="600" verticalDpi="600" orientation="portrait" paperSize="9" r:id="rId1"/>
  <headerFooter alignWithMargins="0">
    <oddHeader>&amp;C&amp;18&amp;U雲林縣麥寮鄉總決算&amp;14
&amp;22平衡表各科目明細表&amp;9&amp;U
&amp;12中華民國 108年12月31日&amp;R
單位：新臺幣元</oddHeader>
    <oddFooter>&amp;C&amp;P</oddFooter>
  </headerFooter>
</worksheet>
</file>

<file path=xl/worksheets/sheet2.xml><?xml version="1.0" encoding="utf-8"?>
<worksheet xmlns="http://schemas.openxmlformats.org/spreadsheetml/2006/main" xmlns:r="http://schemas.openxmlformats.org/officeDocument/2006/relationships">
  <dimension ref="A1:C57"/>
  <sheetViews>
    <sheetView zoomScalePageLayoutView="0" workbookViewId="0" topLeftCell="A10">
      <selection activeCell="C17" sqref="C17"/>
    </sheetView>
  </sheetViews>
  <sheetFormatPr defaultColWidth="10.16015625" defaultRowHeight="24.75" customHeight="1"/>
  <cols>
    <col min="1" max="1" width="81.5" style="13" customWidth="1"/>
    <col min="2" max="2" width="23" style="12" customWidth="1"/>
    <col min="3" max="16384" width="10.16015625" style="13" customWidth="1"/>
  </cols>
  <sheetData>
    <row r="1" spans="1:2" s="15" customFormat="1" ht="24.75" customHeight="1">
      <c r="A1" s="866" t="s">
        <v>1330</v>
      </c>
      <c r="B1" s="867" t="s">
        <v>995</v>
      </c>
    </row>
    <row r="2" spans="1:2" s="15" customFormat="1" ht="24.75" customHeight="1">
      <c r="A2" s="868" t="s">
        <v>1331</v>
      </c>
      <c r="B2" s="869"/>
    </row>
    <row r="3" spans="1:3" s="14" customFormat="1" ht="24.75" customHeight="1">
      <c r="A3" s="870" t="s">
        <v>466</v>
      </c>
      <c r="B3" s="871" t="s">
        <v>994</v>
      </c>
      <c r="C3" s="96" t="s">
        <v>673</v>
      </c>
    </row>
    <row r="4" spans="1:3" s="14" customFormat="1" ht="24.75" customHeight="1">
      <c r="A4" s="870" t="s">
        <v>467</v>
      </c>
      <c r="B4" s="871" t="s">
        <v>996</v>
      </c>
      <c r="C4" s="96" t="s">
        <v>674</v>
      </c>
    </row>
    <row r="5" spans="1:3" s="14" customFormat="1" ht="24.75" customHeight="1">
      <c r="A5" s="870" t="s">
        <v>574</v>
      </c>
      <c r="B5" s="871" t="s">
        <v>997</v>
      </c>
      <c r="C5" s="96" t="s">
        <v>675</v>
      </c>
    </row>
    <row r="6" spans="1:3" s="14" customFormat="1" ht="24.75" customHeight="1">
      <c r="A6" s="870" t="s">
        <v>468</v>
      </c>
      <c r="B6" s="871" t="s">
        <v>998</v>
      </c>
      <c r="C6" s="96" t="s">
        <v>676</v>
      </c>
    </row>
    <row r="7" spans="1:3" s="14" customFormat="1" ht="24.75" customHeight="1">
      <c r="A7" s="870" t="s">
        <v>469</v>
      </c>
      <c r="B7" s="871" t="s">
        <v>999</v>
      </c>
      <c r="C7" s="96" t="s">
        <v>993</v>
      </c>
    </row>
    <row r="8" spans="1:3" s="14" customFormat="1" ht="24.75" customHeight="1">
      <c r="A8" s="870" t="s">
        <v>470</v>
      </c>
      <c r="B8" s="871" t="s">
        <v>1000</v>
      </c>
      <c r="C8" s="96" t="s">
        <v>683</v>
      </c>
    </row>
    <row r="9" spans="1:3" s="14" customFormat="1" ht="24.75" customHeight="1">
      <c r="A9" s="870" t="s">
        <v>471</v>
      </c>
      <c r="B9" s="871" t="s">
        <v>1050</v>
      </c>
      <c r="C9" s="96" t="s">
        <v>1037</v>
      </c>
    </row>
    <row r="10" spans="1:3" s="14" customFormat="1" ht="24.75" customHeight="1">
      <c r="A10" s="870" t="s">
        <v>472</v>
      </c>
      <c r="B10" s="871" t="s">
        <v>1058</v>
      </c>
      <c r="C10" s="96" t="s">
        <v>717</v>
      </c>
    </row>
    <row r="11" spans="1:3" s="14" customFormat="1" ht="24.75" customHeight="1">
      <c r="A11" s="870" t="s">
        <v>718</v>
      </c>
      <c r="B11" s="871" t="s">
        <v>1059</v>
      </c>
      <c r="C11" s="96" t="s">
        <v>774</v>
      </c>
    </row>
    <row r="12" spans="1:3" s="14" customFormat="1" ht="24.75" customHeight="1">
      <c r="A12" s="870" t="s">
        <v>775</v>
      </c>
      <c r="B12" s="871" t="s">
        <v>1060</v>
      </c>
      <c r="C12" s="96" t="s">
        <v>777</v>
      </c>
    </row>
    <row r="13" spans="1:3" s="14" customFormat="1" ht="24.75" customHeight="1">
      <c r="A13" s="870" t="s">
        <v>778</v>
      </c>
      <c r="B13" s="871" t="s">
        <v>1061</v>
      </c>
      <c r="C13" s="96" t="s">
        <v>820</v>
      </c>
    </row>
    <row r="14" spans="1:3" s="14" customFormat="1" ht="24.75" customHeight="1">
      <c r="A14" s="870" t="s">
        <v>17</v>
      </c>
      <c r="B14" s="871" t="s">
        <v>1062</v>
      </c>
      <c r="C14" s="96" t="s">
        <v>834</v>
      </c>
    </row>
    <row r="15" spans="1:3" s="14" customFormat="1" ht="24.75" customHeight="1">
      <c r="A15" s="870" t="s">
        <v>835</v>
      </c>
      <c r="B15" s="871" t="s">
        <v>1064</v>
      </c>
      <c r="C15" s="96" t="s">
        <v>836</v>
      </c>
    </row>
    <row r="16" spans="1:2" s="15" customFormat="1" ht="24.75" customHeight="1">
      <c r="A16" s="868" t="s">
        <v>1332</v>
      </c>
      <c r="B16" s="871"/>
    </row>
    <row r="17" spans="1:3" s="14" customFormat="1" ht="24.75" customHeight="1">
      <c r="A17" s="870" t="s">
        <v>473</v>
      </c>
      <c r="B17" s="871" t="s">
        <v>1066</v>
      </c>
      <c r="C17" s="861" t="s">
        <v>847</v>
      </c>
    </row>
    <row r="18" spans="1:3" s="14" customFormat="1" ht="24.75" customHeight="1">
      <c r="A18" s="870" t="s">
        <v>465</v>
      </c>
      <c r="B18" s="871" t="s">
        <v>1067</v>
      </c>
      <c r="C18" s="96" t="s">
        <v>861</v>
      </c>
    </row>
    <row r="19" spans="1:3" s="14" customFormat="1" ht="24.75" customHeight="1">
      <c r="A19" s="870" t="s">
        <v>474</v>
      </c>
      <c r="B19" s="871" t="s">
        <v>1068</v>
      </c>
      <c r="C19" s="96" t="s">
        <v>866</v>
      </c>
    </row>
    <row r="20" spans="1:3" s="14" customFormat="1" ht="24.75" customHeight="1">
      <c r="A20" s="870" t="s">
        <v>475</v>
      </c>
      <c r="B20" s="871" t="s">
        <v>1069</v>
      </c>
      <c r="C20" s="96" t="s">
        <v>879</v>
      </c>
    </row>
    <row r="21" spans="1:3" s="14" customFormat="1" ht="24.75" customHeight="1">
      <c r="A21" s="870" t="s">
        <v>476</v>
      </c>
      <c r="B21" s="871" t="s">
        <v>1070</v>
      </c>
      <c r="C21" s="96" t="s">
        <v>884</v>
      </c>
    </row>
    <row r="22" spans="1:3" s="14" customFormat="1" ht="24.75" customHeight="1">
      <c r="A22" s="870" t="s">
        <v>477</v>
      </c>
      <c r="B22" s="871" t="s">
        <v>1071</v>
      </c>
      <c r="C22" s="96" t="s">
        <v>893</v>
      </c>
    </row>
    <row r="23" spans="1:3" s="14" customFormat="1" ht="24.75" customHeight="1">
      <c r="A23" s="870" t="s">
        <v>478</v>
      </c>
      <c r="B23" s="871" t="s">
        <v>1075</v>
      </c>
      <c r="C23" s="96" t="s">
        <v>1051</v>
      </c>
    </row>
    <row r="24" spans="1:3" s="14" customFormat="1" ht="24.75" customHeight="1">
      <c r="A24" s="870" t="s">
        <v>1076</v>
      </c>
      <c r="B24" s="871" t="s">
        <v>1107</v>
      </c>
      <c r="C24" s="96" t="s">
        <v>1106</v>
      </c>
    </row>
    <row r="25" spans="1:3" s="14" customFormat="1" ht="24.75" customHeight="1">
      <c r="A25" s="870" t="s">
        <v>1108</v>
      </c>
      <c r="B25" s="871" t="s">
        <v>1133</v>
      </c>
      <c r="C25" s="96" t="s">
        <v>1131</v>
      </c>
    </row>
    <row r="26" spans="1:3" s="14" customFormat="1" ht="24.75" customHeight="1">
      <c r="A26" s="870" t="s">
        <v>479</v>
      </c>
      <c r="B26" s="871" t="s">
        <v>844</v>
      </c>
      <c r="C26" s="96" t="s">
        <v>1187</v>
      </c>
    </row>
    <row r="27" spans="1:3" s="14" customFormat="1" ht="24.75" customHeight="1">
      <c r="A27" s="870" t="s">
        <v>480</v>
      </c>
      <c r="B27" s="871" t="s">
        <v>250</v>
      </c>
      <c r="C27" s="96" t="s">
        <v>1576</v>
      </c>
    </row>
    <row r="28" spans="1:3" s="14" customFormat="1" ht="24.75" customHeight="1" thickBot="1">
      <c r="A28" s="872" t="s">
        <v>481</v>
      </c>
      <c r="B28" s="873" t="s">
        <v>251</v>
      </c>
      <c r="C28" s="96" t="s">
        <v>431</v>
      </c>
    </row>
    <row r="29" spans="1:3" s="15" customFormat="1" ht="24.75" customHeight="1">
      <c r="A29" s="866" t="s">
        <v>463</v>
      </c>
      <c r="B29" s="867" t="s">
        <v>252</v>
      </c>
      <c r="C29" s="96" t="s">
        <v>26</v>
      </c>
    </row>
    <row r="30" spans="1:2" s="15" customFormat="1" ht="24.75" customHeight="1">
      <c r="A30" s="868" t="s">
        <v>464</v>
      </c>
      <c r="B30" s="871"/>
    </row>
    <row r="31" spans="1:3" s="14" customFormat="1" ht="24.75" customHeight="1">
      <c r="A31" s="870" t="s">
        <v>482</v>
      </c>
      <c r="B31" s="871" t="s">
        <v>253</v>
      </c>
      <c r="C31" s="96" t="s">
        <v>47</v>
      </c>
    </row>
    <row r="32" spans="1:3" s="14" customFormat="1" ht="24.75" customHeight="1">
      <c r="A32" s="870" t="s">
        <v>483</v>
      </c>
      <c r="B32" s="871" t="s">
        <v>254</v>
      </c>
      <c r="C32" s="96" t="s">
        <v>64</v>
      </c>
    </row>
    <row r="33" spans="1:3" s="14" customFormat="1" ht="24.75" customHeight="1">
      <c r="A33" s="870" t="s">
        <v>484</v>
      </c>
      <c r="B33" s="871" t="s">
        <v>255</v>
      </c>
      <c r="C33" s="96" t="s">
        <v>75</v>
      </c>
    </row>
    <row r="34" spans="1:3" s="14" customFormat="1" ht="24.75" customHeight="1">
      <c r="A34" s="870" t="s">
        <v>98</v>
      </c>
      <c r="B34" s="871" t="s">
        <v>256</v>
      </c>
      <c r="C34" s="96" t="s">
        <v>149</v>
      </c>
    </row>
    <row r="35" spans="1:3" s="14" customFormat="1" ht="24.75" customHeight="1">
      <c r="A35" s="870" t="s">
        <v>485</v>
      </c>
      <c r="B35" s="871" t="s">
        <v>257</v>
      </c>
      <c r="C35" s="96" t="s">
        <v>442</v>
      </c>
    </row>
    <row r="36" spans="1:3" s="14" customFormat="1" ht="24.75" customHeight="1">
      <c r="A36" s="870" t="s">
        <v>486</v>
      </c>
      <c r="B36" s="871" t="s">
        <v>258</v>
      </c>
      <c r="C36" s="96" t="s">
        <v>80</v>
      </c>
    </row>
    <row r="37" spans="1:3" s="14" customFormat="1" ht="24.75" customHeight="1">
      <c r="A37" s="870" t="s">
        <v>487</v>
      </c>
      <c r="B37" s="871" t="s">
        <v>259</v>
      </c>
      <c r="C37" s="96" t="s">
        <v>282</v>
      </c>
    </row>
    <row r="38" spans="1:3" s="14" customFormat="1" ht="24.75" customHeight="1">
      <c r="A38" s="870" t="s">
        <v>168</v>
      </c>
      <c r="B38" s="871" t="s">
        <v>260</v>
      </c>
      <c r="C38" s="96" t="s">
        <v>183</v>
      </c>
    </row>
    <row r="39" spans="1:2" s="14" customFormat="1" ht="24.75" customHeight="1">
      <c r="A39" s="870" t="s">
        <v>491</v>
      </c>
      <c r="B39" s="871"/>
    </row>
    <row r="40" spans="1:3" s="14" customFormat="1" ht="24.75" customHeight="1">
      <c r="A40" s="870" t="s">
        <v>157</v>
      </c>
      <c r="B40" s="871" t="s">
        <v>261</v>
      </c>
      <c r="C40" s="96" t="s">
        <v>184</v>
      </c>
    </row>
    <row r="41" spans="1:3" s="14" customFormat="1" ht="24.75" customHeight="1">
      <c r="A41" s="870" t="s">
        <v>488</v>
      </c>
      <c r="B41" s="871" t="s">
        <v>262</v>
      </c>
      <c r="C41" s="96" t="s">
        <v>209</v>
      </c>
    </row>
    <row r="42" spans="1:3" s="14" customFormat="1" ht="24.75" customHeight="1">
      <c r="A42" s="870" t="s">
        <v>489</v>
      </c>
      <c r="B42" s="871" t="s">
        <v>263</v>
      </c>
      <c r="C42" s="96" t="s">
        <v>210</v>
      </c>
    </row>
    <row r="43" spans="1:3" s="14" customFormat="1" ht="24.75" customHeight="1">
      <c r="A43" s="870" t="s">
        <v>490</v>
      </c>
      <c r="B43" s="871" t="s">
        <v>264</v>
      </c>
      <c r="C43" s="96" t="s">
        <v>247</v>
      </c>
    </row>
    <row r="44" spans="1:2" ht="24.75" customHeight="1">
      <c r="A44" s="874" t="s">
        <v>462</v>
      </c>
      <c r="B44" s="875"/>
    </row>
    <row r="45" spans="1:2" ht="24.75" customHeight="1">
      <c r="A45" s="876"/>
      <c r="B45" s="875"/>
    </row>
    <row r="46" spans="1:2" ht="24.75" customHeight="1">
      <c r="A46" s="876"/>
      <c r="B46" s="875"/>
    </row>
    <row r="47" spans="1:2" ht="24.75" customHeight="1">
      <c r="A47" s="876"/>
      <c r="B47" s="875"/>
    </row>
    <row r="48" spans="1:2" ht="24.75" customHeight="1">
      <c r="A48" s="876"/>
      <c r="B48" s="875"/>
    </row>
    <row r="49" spans="1:2" ht="24.75" customHeight="1">
      <c r="A49" s="876"/>
      <c r="B49" s="875"/>
    </row>
    <row r="50" spans="1:2" ht="24.75" customHeight="1">
      <c r="A50" s="876"/>
      <c r="B50" s="875"/>
    </row>
    <row r="51" spans="1:2" ht="24.75" customHeight="1">
      <c r="A51" s="876"/>
      <c r="B51" s="875"/>
    </row>
    <row r="52" spans="1:2" ht="24.75" customHeight="1">
      <c r="A52" s="876"/>
      <c r="B52" s="875"/>
    </row>
    <row r="53" spans="1:2" ht="24.75" customHeight="1">
      <c r="A53" s="876"/>
      <c r="B53" s="875"/>
    </row>
    <row r="54" spans="1:2" ht="24.75" customHeight="1">
      <c r="A54" s="876"/>
      <c r="B54" s="875"/>
    </row>
    <row r="55" spans="1:2" ht="24.75" customHeight="1">
      <c r="A55" s="876"/>
      <c r="B55" s="875"/>
    </row>
    <row r="56" spans="1:2" ht="24.75" customHeight="1">
      <c r="A56" s="876"/>
      <c r="B56" s="875"/>
    </row>
    <row r="57" spans="1:2" ht="24.75" customHeight="1" thickBot="1">
      <c r="A57" s="877"/>
      <c r="B57" s="878"/>
    </row>
  </sheetData>
  <sheetProtection/>
  <hyperlinks>
    <hyperlink ref="C3" location="108總決算各表.xls#歲入歲出簡明比較分析表!A1" display="108總決算各表.xls#歲入歲出簡明比較分析表!A1"/>
    <hyperlink ref="C4" location="108總決算各表.xls#歲入歲出性質及餘絀簡明比較分析表!A1" display="108總決算各表.xls#歲入歲出性質及餘絀簡明比較分析表!A1"/>
    <hyperlink ref="C5" location="108總決算各表.xls#收支簡明比較分析表!A1" display="108總決算各表.xls#收支簡明比較分析表!A1"/>
    <hyperlink ref="C6" location="108總決算各表.xls#歲入來源別決算表!A1" display="108總決算各表.xls#歲入來源別決算表!A1"/>
    <hyperlink ref="C8" location="108總決算各表.xls#融資調度決算表!A1" display="108總決算各表.xls#融資調度決算表!A1"/>
    <hyperlink ref="C10" location="108總決算各表.xls#以前年度歲入來源別轉入數決算表!A1" display="108總決算各表.xls#以前年度歲入來源別轉入數決算表!A1"/>
    <hyperlink ref="C11" location="108總決算各表.xls#'以前年度歲出政事別轉入數決算表(經常門)'!A1" display="108總決算各表.xls#'以前年度歲出政事別轉入數決算表(經常門)'!A1"/>
    <hyperlink ref="C12" location="108總決算各表.xls#以前年度融資調度轉入數決算表!A1" display="108總決算各表.xls#以前年度融資調度轉入數決算表!A1"/>
    <hyperlink ref="C13" location="108總決算各表.xls#平衡表!A1" display="108總決算各表.xls#平衡表!A1"/>
    <hyperlink ref="C14" location="108總決算各表.xls#資本資產表!A1" display="108總決算各表.xls#資本資產表!A1"/>
    <hyperlink ref="C15" location="108總決算各表.xls#長期負債表!A1" display="108總決算各表.xls#長期負債表!A1"/>
    <hyperlink ref="C18" location="108總決算各表.xls#平衡表各科目明細表!A1" display="108總決算各表.xls#平衡表各科目明細表!A1"/>
    <hyperlink ref="C19" location="108總決算各表.xls#'資本資產表科目明細表－長期投資'!A1" display="108總決算各表.xls#'資本資產表科目明細表－長期投資'!A1"/>
    <hyperlink ref="C20" location="108總決算各表.xls#'資本資產表科目明細表－固定、遞延、無形、其他資本資產'!A1" display="108總決算各表.xls#'資本資產表科目明細表－固定、遞延、無形、其他資本資產'!A1"/>
    <hyperlink ref="C21" location="108總決算各表.xls#長期負債表科目明細表!A1" display="108總決算各表.xls#長期負債表科目明細表!A1"/>
    <hyperlink ref="C22" location="108總決算各表.xls#收入支出彙計表!A1" display="108總決算各表.xls#收入支出彙計表!A1"/>
    <hyperlink ref="C7" location="108總決算各表.xls#'歲出政事別決算表-經常門'!A1" display="108總決算各表.xls#'歲出政事別決算表-經常門'!A1"/>
    <hyperlink ref="C9" location="108總決算各表.xls#累計餘絀計算表!A1" display="108總決算各表.xls#累計餘絀計算表!A1"/>
    <hyperlink ref="C23" location="108總決算各表.xls#歷年度決算數比較表!A1" display="108總決算各表.xls#歷年度決算數比較表!A1"/>
    <hyperlink ref="C24" location="108總決算各表.xls#各機關歲出用途別決算分析總表!A1" display="108總決算各表.xls#各機關歲出用途別決算分析總表!A1"/>
    <hyperlink ref="C25" location="108總決算各表.xls#歲入保留分析表!A1" display="108總決算各表.xls#歲入保留分析表!A1"/>
    <hyperlink ref="C26" location="108總決算各表.xls#'歲入餘絀數(或減免、註銷數)分析表'!A1" display="108總決算各表.xls#'歲入餘絀數(或減免、註銷數)分析表'!A1"/>
    <hyperlink ref="C27" location="108總決算各表.xls#歲出保留分析表!A1" display="108總決算各表.xls#歲出保留分析表!A1"/>
    <hyperlink ref="C28" location="108總決算各表.xls#'歲出賸餘數（或減免、註銷數）分析表'!A1" display="108總決算各表.xls#'歲出賸餘數（或減免、註銷數）分析表'!A1"/>
    <hyperlink ref="C35" location="108總決算各表.xls#中央補助款代收代付明細表!A1" display="108總決算各表.xls#中央補助款代收代付明細表!A1"/>
    <hyperlink ref="C29" location="108總決算各表.xls#整體資產負債表!A1" display="108總決算各表.xls#整體資產負債表!A1"/>
    <hyperlink ref="C31" location="108總決算各表.xls#歲出人事費支出彙總表!A1" display="108總決算各表.xls#歲出人事費支出彙總表!A1"/>
    <hyperlink ref="C32" location="108總決算各表.xls#歲出資本支出分析表!A1" display="108總決算各表.xls#歲出資本支出分析表!A1"/>
    <hyperlink ref="C33" location="108總決算各表.xls#補助及捐助經費彙總表!A1" display="108總決算各表.xls#補助及捐助經費彙總表!A1"/>
    <hyperlink ref="C36" location="108總決算各表.xls#因擔保、保證或契約可能造成未來會計年度支出明細表!A1" display="108總決算各表.xls#因擔保、保證或契約可能造成未來會計年度支出明細表!A1"/>
    <hyperlink ref="C37" location="108總決算各表.xls#對各部門捐助財團法人之效益評估表!A1" display="108總決算各表.xls#對各部門捐助財團法人之效益評估表!A1"/>
    <hyperlink ref="C38" location="108總決算各表.xls#代表會決議事項!A1" display="108總決算各表.xls#代表會決議事項!A1"/>
    <hyperlink ref="C40" location="108總決算各表.xls#公共債務表!A1" display="108總決算各表.xls#公共債務表!A1"/>
    <hyperlink ref="C41" location="108總決算各表.xls#債款目錄!A1" display="108總決算各表.xls#債款目錄!A1"/>
    <hyperlink ref="C42" location="108總決算各表.xls#'應付債款明細表-短期'!A1" display="108總決算各表.xls#'應付債款明細表-短期'!A1"/>
    <hyperlink ref="C43" location="108總決算各表.xls#財産目錄!A1" display="108總決算各表.xls#財産目錄!A1"/>
    <hyperlink ref="C34" location="108總決算各表.xls#歲出按職能及經濟性綜合分類表!A1" display="108總決算各表.xls#歲出按職能及經濟性綜合分類表!A1"/>
    <hyperlink ref="C17" location="108總決算各表.xls#'現金出納表(含特別預算)'!A1" display="108總決算各表.xls#現金出納表!A1"/>
  </hyperlinks>
  <printOptions horizontalCentered="1"/>
  <pageMargins left="0.5905511811023623" right="0.4330708661417323" top="1.2598425196850394" bottom="0.5905511811023623" header="0.4724409448818898" footer="0.31496062992125984"/>
  <pageSetup horizontalDpi="600" verticalDpi="600" orientation="portrait" paperSize="9" r:id="rId1"/>
  <headerFooter alignWithMargins="0">
    <oddHeader>&amp;C&amp;"標楷體,粗體"&amp;18 &amp;U108年度雲林縣麥寮鄉總決算&amp;"標楷體,標準"&amp;14
&amp;"標楷體,粗體"&amp;16目　        　次</oddHeader>
  </headerFooter>
  <rowBreaks count="1" manualBreakCount="1">
    <brk id="28" max="255" man="1"/>
  </rowBreaks>
</worksheet>
</file>

<file path=xl/worksheets/sheet20.xml><?xml version="1.0" encoding="utf-8"?>
<worksheet xmlns="http://schemas.openxmlformats.org/spreadsheetml/2006/main" xmlns:r="http://schemas.openxmlformats.org/officeDocument/2006/relationships">
  <dimension ref="A1:F42"/>
  <sheetViews>
    <sheetView zoomScalePageLayoutView="0" workbookViewId="0" topLeftCell="A16">
      <selection activeCell="G8" sqref="G8"/>
    </sheetView>
  </sheetViews>
  <sheetFormatPr defaultColWidth="10.16015625" defaultRowHeight="11.25"/>
  <cols>
    <col min="1" max="1" width="29.5" style="226" customWidth="1"/>
    <col min="2" max="2" width="17.5" style="227" customWidth="1"/>
    <col min="3" max="3" width="17.5" style="228" customWidth="1"/>
    <col min="4" max="4" width="17.5" style="229" customWidth="1"/>
    <col min="5" max="5" width="17.5" style="230" customWidth="1"/>
    <col min="6" max="16384" width="10.16015625" style="225" customWidth="1"/>
  </cols>
  <sheetData>
    <row r="1" spans="1:6" ht="32.25" customHeight="1">
      <c r="A1" s="220" t="s">
        <v>881</v>
      </c>
      <c r="B1" s="221" t="s">
        <v>862</v>
      </c>
      <c r="C1" s="222" t="s">
        <v>863</v>
      </c>
      <c r="D1" s="223" t="s">
        <v>680</v>
      </c>
      <c r="E1" s="224" t="s">
        <v>864</v>
      </c>
      <c r="F1" s="224" t="s">
        <v>865</v>
      </c>
    </row>
    <row r="2" ht="2.25" customHeight="1">
      <c r="F2" s="230"/>
    </row>
    <row r="3" spans="1:6" ht="16.5">
      <c r="A3" s="226" t="s">
        <v>776</v>
      </c>
      <c r="F3" s="230"/>
    </row>
    <row r="4" ht="16.5">
      <c r="F4" s="230"/>
    </row>
    <row r="5" ht="16.5">
      <c r="F5" s="230"/>
    </row>
    <row r="6" ht="16.5">
      <c r="F6" s="230"/>
    </row>
    <row r="7" ht="16.5">
      <c r="F7" s="230"/>
    </row>
    <row r="8" ht="16.5">
      <c r="F8" s="230"/>
    </row>
    <row r="9" ht="16.5">
      <c r="F9" s="230"/>
    </row>
    <row r="10" ht="16.5">
      <c r="F10" s="230"/>
    </row>
    <row r="11" ht="16.5">
      <c r="F11" s="230"/>
    </row>
    <row r="12" ht="16.5">
      <c r="F12" s="230"/>
    </row>
    <row r="13" ht="16.5">
      <c r="F13" s="230"/>
    </row>
    <row r="14" ht="16.5">
      <c r="F14" s="230"/>
    </row>
    <row r="15" ht="16.5">
      <c r="F15" s="230"/>
    </row>
    <row r="16" ht="16.5">
      <c r="F16" s="230"/>
    </row>
    <row r="17" ht="16.5">
      <c r="F17" s="230"/>
    </row>
    <row r="18" ht="16.5">
      <c r="F18" s="230"/>
    </row>
    <row r="19" ht="16.5">
      <c r="F19" s="230"/>
    </row>
    <row r="20" ht="16.5">
      <c r="F20" s="230"/>
    </row>
    <row r="21" ht="16.5">
      <c r="F21" s="230"/>
    </row>
    <row r="22" ht="16.5">
      <c r="F22" s="230"/>
    </row>
    <row r="23" ht="16.5">
      <c r="F23" s="230"/>
    </row>
    <row r="24" ht="16.5">
      <c r="F24" s="230"/>
    </row>
    <row r="25" ht="16.5">
      <c r="F25" s="230"/>
    </row>
    <row r="26" ht="16.5">
      <c r="F26" s="230"/>
    </row>
    <row r="27" ht="16.5">
      <c r="F27" s="230"/>
    </row>
    <row r="28" ht="16.5">
      <c r="F28" s="230"/>
    </row>
    <row r="29" ht="16.5">
      <c r="F29" s="230"/>
    </row>
    <row r="30" ht="16.5">
      <c r="F30" s="230"/>
    </row>
    <row r="31" ht="16.5">
      <c r="F31" s="230"/>
    </row>
    <row r="32" ht="16.5">
      <c r="F32" s="230"/>
    </row>
    <row r="33" ht="16.5">
      <c r="F33" s="230"/>
    </row>
    <row r="34" ht="16.5">
      <c r="F34" s="230"/>
    </row>
    <row r="35" ht="16.5">
      <c r="F35" s="230"/>
    </row>
    <row r="36" ht="16.5">
      <c r="F36" s="230"/>
    </row>
    <row r="37" ht="16.5">
      <c r="F37" s="230"/>
    </row>
    <row r="38" ht="16.5">
      <c r="F38" s="230"/>
    </row>
    <row r="39" ht="16.5">
      <c r="F39" s="230"/>
    </row>
    <row r="40" ht="16.5">
      <c r="F40" s="230"/>
    </row>
    <row r="41" ht="16.5">
      <c r="F41" s="230"/>
    </row>
    <row r="42" spans="1:6" ht="16.5">
      <c r="A42" s="231"/>
      <c r="B42" s="232"/>
      <c r="C42" s="233"/>
      <c r="D42" s="234"/>
      <c r="E42" s="235"/>
      <c r="F42" s="235"/>
    </row>
  </sheetData>
  <sheetProtection/>
  <printOptions horizontalCentered="1"/>
  <pageMargins left="0.3937007874015748" right="0.3937007874015748" top="1.4173228346456694" bottom="0.7874015748031498" header="0.3937007874015748" footer="0.31496062992125984"/>
  <pageSetup firstPageNumber="58" useFirstPageNumber="1" horizontalDpi="600" verticalDpi="600" orientation="portrait" paperSize="9" r:id="rId1"/>
  <headerFooter alignWithMargins="0">
    <oddHeader>&amp;C&amp;18&amp;U雲林縣麥寮鄉總決算&amp;14
&amp;22資本資產表科目明細表－長期投資&amp;9&amp;U
&amp;12中華民國 108年12月31日&amp;R
單位：新臺幣元</oddHeader>
    <oddFooter>&amp;C&amp;P</oddFooter>
  </headerFooter>
</worksheet>
</file>

<file path=xl/worksheets/sheet21.xml><?xml version="1.0" encoding="utf-8"?>
<worksheet xmlns="http://schemas.openxmlformats.org/spreadsheetml/2006/main" xmlns:r="http://schemas.openxmlformats.org/officeDocument/2006/relationships">
  <dimension ref="A1:C34"/>
  <sheetViews>
    <sheetView zoomScalePageLayoutView="0" workbookViewId="0" topLeftCell="A1">
      <selection activeCell="A1" sqref="A1"/>
    </sheetView>
  </sheetViews>
  <sheetFormatPr defaultColWidth="10.16015625" defaultRowHeight="11.25"/>
  <cols>
    <col min="1" max="1" width="48.16015625" style="237" customWidth="1"/>
    <col min="2" max="2" width="31.83203125" style="240" customWidth="1"/>
    <col min="3" max="3" width="31.83203125" style="241" customWidth="1"/>
    <col min="4" max="16384" width="10.16015625" style="236" customWidth="1"/>
  </cols>
  <sheetData>
    <row r="1" spans="1:3" s="246" customFormat="1" ht="50.25" customHeight="1">
      <c r="A1" s="244" t="s">
        <v>880</v>
      </c>
      <c r="B1" s="245" t="s">
        <v>680</v>
      </c>
      <c r="C1" s="245" t="s">
        <v>848</v>
      </c>
    </row>
    <row r="2" ht="2.25" customHeight="1"/>
    <row r="3" spans="1:3" s="239" customFormat="1" ht="24.75" customHeight="1">
      <c r="A3" s="247" t="s">
        <v>822</v>
      </c>
      <c r="B3" s="248">
        <v>843185532</v>
      </c>
      <c r="C3" s="249">
        <v>843185532</v>
      </c>
    </row>
    <row r="4" spans="1:3" s="239" customFormat="1" ht="24.75" customHeight="1">
      <c r="A4" s="247" t="s">
        <v>824</v>
      </c>
      <c r="B4" s="248">
        <v>574178015</v>
      </c>
      <c r="C4" s="249">
        <v>574178015</v>
      </c>
    </row>
    <row r="5" spans="1:3" s="239" customFormat="1" ht="24.75" customHeight="1">
      <c r="A5" s="247" t="s">
        <v>867</v>
      </c>
      <c r="B5" s="248">
        <v>574178015</v>
      </c>
      <c r="C5" s="249">
        <v>574178015</v>
      </c>
    </row>
    <row r="6" spans="1:3" s="239" customFormat="1" ht="24.75" customHeight="1">
      <c r="A6" s="247" t="s">
        <v>826</v>
      </c>
      <c r="B6" s="248">
        <v>73826195</v>
      </c>
      <c r="C6" s="249">
        <v>73826195</v>
      </c>
    </row>
    <row r="7" spans="1:3" s="239" customFormat="1" ht="24.75" customHeight="1">
      <c r="A7" s="247" t="s">
        <v>868</v>
      </c>
      <c r="B7" s="248">
        <v>716417688</v>
      </c>
      <c r="C7" s="249">
        <v>716417688</v>
      </c>
    </row>
    <row r="8" spans="1:3" s="239" customFormat="1" ht="24.75" customHeight="1">
      <c r="A8" s="247" t="s">
        <v>869</v>
      </c>
      <c r="B8" s="248">
        <v>-642591493</v>
      </c>
      <c r="C8" s="249">
        <v>-642591493</v>
      </c>
    </row>
    <row r="9" spans="1:3" s="239" customFormat="1" ht="24.75" customHeight="1">
      <c r="A9" s="247" t="s">
        <v>827</v>
      </c>
      <c r="B9" s="248">
        <v>149250572</v>
      </c>
      <c r="C9" s="249">
        <v>149250572</v>
      </c>
    </row>
    <row r="10" spans="1:3" s="239" customFormat="1" ht="24.75" customHeight="1">
      <c r="A10" s="247" t="s">
        <v>870</v>
      </c>
      <c r="B10" s="248">
        <v>227474954</v>
      </c>
      <c r="C10" s="249">
        <v>227474954</v>
      </c>
    </row>
    <row r="11" spans="1:3" s="239" customFormat="1" ht="24.75" customHeight="1">
      <c r="A11" s="247" t="s">
        <v>871</v>
      </c>
      <c r="B11" s="248">
        <v>-78224382</v>
      </c>
      <c r="C11" s="249">
        <v>-78224382</v>
      </c>
    </row>
    <row r="12" spans="1:3" s="239" customFormat="1" ht="24.75" customHeight="1">
      <c r="A12" s="247" t="s">
        <v>828</v>
      </c>
      <c r="B12" s="248">
        <v>7224193</v>
      </c>
      <c r="C12" s="249">
        <v>7224193</v>
      </c>
    </row>
    <row r="13" spans="1:3" s="239" customFormat="1" ht="24.75" customHeight="1">
      <c r="A13" s="247" t="s">
        <v>872</v>
      </c>
      <c r="B13" s="248">
        <v>18710974</v>
      </c>
      <c r="C13" s="249">
        <v>18710974</v>
      </c>
    </row>
    <row r="14" spans="1:3" s="239" customFormat="1" ht="24.75" customHeight="1">
      <c r="A14" s="247" t="s">
        <v>873</v>
      </c>
      <c r="B14" s="248">
        <v>-11486781</v>
      </c>
      <c r="C14" s="249">
        <v>-11486781</v>
      </c>
    </row>
    <row r="15" spans="1:3" s="239" customFormat="1" ht="24.75" customHeight="1">
      <c r="A15" s="247" t="s">
        <v>829</v>
      </c>
      <c r="B15" s="248">
        <v>31440889</v>
      </c>
      <c r="C15" s="249">
        <v>31440889</v>
      </c>
    </row>
    <row r="16" spans="1:3" s="239" customFormat="1" ht="24.75" customHeight="1">
      <c r="A16" s="247" t="s">
        <v>874</v>
      </c>
      <c r="B16" s="248">
        <v>103480410</v>
      </c>
      <c r="C16" s="249">
        <v>103480410</v>
      </c>
    </row>
    <row r="17" spans="1:3" s="239" customFormat="1" ht="24.75" customHeight="1">
      <c r="A17" s="247" t="s">
        <v>875</v>
      </c>
      <c r="B17" s="248">
        <v>-72039521</v>
      </c>
      <c r="C17" s="249">
        <v>-72039521</v>
      </c>
    </row>
    <row r="18" spans="1:3" s="239" customFormat="1" ht="24.75" customHeight="1">
      <c r="A18" s="247" t="s">
        <v>830</v>
      </c>
      <c r="B18" s="248">
        <v>6855150</v>
      </c>
      <c r="C18" s="249">
        <v>6855150</v>
      </c>
    </row>
    <row r="19" spans="1:3" s="239" customFormat="1" ht="24.75" customHeight="1">
      <c r="A19" s="247" t="s">
        <v>876</v>
      </c>
      <c r="B19" s="248">
        <v>24340279</v>
      </c>
      <c r="C19" s="249">
        <v>24340279</v>
      </c>
    </row>
    <row r="20" spans="1:3" s="239" customFormat="1" ht="24.75" customHeight="1">
      <c r="A20" s="247" t="s">
        <v>877</v>
      </c>
      <c r="B20" s="248">
        <v>-17485129</v>
      </c>
      <c r="C20" s="249">
        <v>-17485129</v>
      </c>
    </row>
    <row r="21" spans="1:3" s="239" customFormat="1" ht="24.75" customHeight="1">
      <c r="A21" s="247" t="s">
        <v>831</v>
      </c>
      <c r="B21" s="248">
        <v>410518</v>
      </c>
      <c r="C21" s="249">
        <v>410518</v>
      </c>
    </row>
    <row r="22" spans="1:3" s="239" customFormat="1" ht="24.75" customHeight="1">
      <c r="A22" s="247" t="s">
        <v>832</v>
      </c>
      <c r="B22" s="248">
        <v>410518</v>
      </c>
      <c r="C22" s="249">
        <v>410518</v>
      </c>
    </row>
    <row r="23" spans="1:3" s="239" customFormat="1" ht="24.75" customHeight="1">
      <c r="A23" s="247" t="s">
        <v>878</v>
      </c>
      <c r="B23" s="248">
        <v>410518</v>
      </c>
      <c r="C23" s="249">
        <v>410518</v>
      </c>
    </row>
    <row r="34" spans="1:3" ht="13.5">
      <c r="A34" s="238"/>
      <c r="B34" s="242"/>
      <c r="C34" s="243"/>
    </row>
  </sheetData>
  <sheetProtection/>
  <printOptions horizontalCentered="1"/>
  <pageMargins left="0.3937007874015748" right="0.3937007874015748" top="1.4173228346456694" bottom="0.7874015748031498" header="0.3937007874015748" footer="0.31496062992125984"/>
  <pageSetup firstPageNumber="59" useFirstPageNumber="1" horizontalDpi="600" verticalDpi="600" orientation="portrait" paperSize="9" r:id="rId1"/>
  <headerFooter alignWithMargins="0">
    <oddHeader>&amp;C&amp;18&amp;U雲林縣麥寮鄉總決算&amp;14
&amp;18資本資產表科目明細表－固定、遞延、無形、其他資本資產&amp;9&amp;U
&amp;12中華民國 108年12月31日&amp;R
單位：新臺幣元</oddHeader>
    <oddFooter>&amp;C&amp;P</oddFooter>
  </headerFooter>
</worksheet>
</file>

<file path=xl/worksheets/sheet22.xml><?xml version="1.0" encoding="utf-8"?>
<worksheet xmlns="http://schemas.openxmlformats.org/spreadsheetml/2006/main" xmlns:r="http://schemas.openxmlformats.org/officeDocument/2006/relationships">
  <dimension ref="A1:B42"/>
  <sheetViews>
    <sheetView zoomScalePageLayoutView="0" workbookViewId="0" topLeftCell="A1">
      <selection activeCell="A22" sqref="A22"/>
    </sheetView>
  </sheetViews>
  <sheetFormatPr defaultColWidth="10.16015625" defaultRowHeight="11.25"/>
  <cols>
    <col min="1" max="1" width="67.16015625" style="252" customWidth="1"/>
    <col min="2" max="2" width="42.5" style="253" customWidth="1"/>
    <col min="3" max="16384" width="10.16015625" style="251" customWidth="1"/>
  </cols>
  <sheetData>
    <row r="1" spans="1:2" ht="32.25" customHeight="1">
      <c r="A1" s="389" t="s">
        <v>882</v>
      </c>
      <c r="B1" s="250" t="s">
        <v>883</v>
      </c>
    </row>
    <row r="2" ht="2.25" customHeight="1"/>
    <row r="3" ht="16.5">
      <c r="A3" s="252" t="s">
        <v>776</v>
      </c>
    </row>
    <row r="42" spans="1:2" ht="16.5">
      <c r="A42" s="254"/>
      <c r="B42" s="255"/>
    </row>
  </sheetData>
  <sheetProtection/>
  <printOptions horizontalCentered="1"/>
  <pageMargins left="0.3937007874015748" right="0.3937007874015748" top="1.4173228346456694" bottom="0.7874015748031498" header="0.3937007874015748" footer="0.31496062992125984"/>
  <pageSetup firstPageNumber="60" useFirstPageNumber="1" horizontalDpi="600" verticalDpi="600" orientation="portrait" paperSize="9" r:id="rId1"/>
  <headerFooter alignWithMargins="0">
    <oddHeader>&amp;C&amp;18&amp;U雲林縣麥寮鄉總決算&amp;14
&amp;22長期負債表科目明細表&amp;9&amp;U
&amp;12中華民國 108年12月31日&amp;R
單位：新臺幣元</oddHeader>
    <oddFooter>&amp;C&amp;P</oddFooter>
  </headerFooter>
</worksheet>
</file>

<file path=xl/worksheets/sheet23.xml><?xml version="1.0" encoding="utf-8"?>
<worksheet xmlns="http://schemas.openxmlformats.org/spreadsheetml/2006/main" xmlns:r="http://schemas.openxmlformats.org/officeDocument/2006/relationships">
  <sheetPr>
    <tabColor indexed="45"/>
  </sheetPr>
  <dimension ref="A1:C38"/>
  <sheetViews>
    <sheetView zoomScalePageLayoutView="0" workbookViewId="0" topLeftCell="A1">
      <selection activeCell="A1" sqref="A1:A2"/>
    </sheetView>
  </sheetViews>
  <sheetFormatPr defaultColWidth="10.16015625" defaultRowHeight="11.25"/>
  <cols>
    <col min="1" max="1" width="63.83203125" style="257" customWidth="1"/>
    <col min="2" max="2" width="25.83203125" style="258" customWidth="1"/>
    <col min="3" max="3" width="25.83203125" style="259" customWidth="1"/>
    <col min="4" max="16384" width="10.16015625" style="261" customWidth="1"/>
  </cols>
  <sheetData>
    <row r="1" spans="1:3" ht="29.25" customHeight="1">
      <c r="A1" s="990" t="s">
        <v>821</v>
      </c>
      <c r="B1" s="992" t="s">
        <v>1489</v>
      </c>
      <c r="C1" s="993"/>
    </row>
    <row r="2" spans="1:3" s="266" customFormat="1" ht="31.5" customHeight="1">
      <c r="A2" s="991"/>
      <c r="B2" s="881" t="s">
        <v>1073</v>
      </c>
      <c r="C2" s="882" t="s">
        <v>1074</v>
      </c>
    </row>
    <row r="3" spans="2:3" ht="2.25" customHeight="1">
      <c r="B3" s="258" t="s">
        <v>1072</v>
      </c>
      <c r="C3" s="884" t="s">
        <v>680</v>
      </c>
    </row>
    <row r="4" spans="1:3" s="256" customFormat="1" ht="24.75" customHeight="1">
      <c r="A4" s="262" t="s">
        <v>885</v>
      </c>
      <c r="B4" s="263"/>
      <c r="C4" s="885">
        <f>SUM(B5:B13)</f>
        <v>953444733</v>
      </c>
    </row>
    <row r="5" spans="1:3" s="256" customFormat="1" ht="24.75" customHeight="1">
      <c r="A5" s="262" t="s">
        <v>1490</v>
      </c>
      <c r="B5" s="883">
        <v>467672311</v>
      </c>
      <c r="C5" s="885"/>
    </row>
    <row r="6" spans="1:3" s="256" customFormat="1" ht="24.75" customHeight="1">
      <c r="A6" s="262" t="s">
        <v>1491</v>
      </c>
      <c r="B6" s="883">
        <v>868532</v>
      </c>
      <c r="C6" s="885"/>
    </row>
    <row r="7" spans="1:3" s="256" customFormat="1" ht="24.75" customHeight="1">
      <c r="A7" s="262" t="s">
        <v>1492</v>
      </c>
      <c r="B7" s="883">
        <v>26661140</v>
      </c>
      <c r="C7" s="885"/>
    </row>
    <row r="8" spans="1:3" s="256" customFormat="1" ht="24.75" customHeight="1">
      <c r="A8" s="262" t="s">
        <v>1493</v>
      </c>
      <c r="B8" s="883">
        <f>716201+600</f>
        <v>716801</v>
      </c>
      <c r="C8" s="885"/>
    </row>
    <row r="9" spans="1:3" s="256" customFormat="1" ht="24.75" customHeight="1">
      <c r="A9" s="262" t="s">
        <v>1494</v>
      </c>
      <c r="B9" s="883">
        <v>0</v>
      </c>
      <c r="C9" s="885"/>
    </row>
    <row r="10" spans="1:3" s="256" customFormat="1" ht="24.75" customHeight="1">
      <c r="A10" s="262" t="s">
        <v>1495</v>
      </c>
      <c r="B10" s="883">
        <v>14009136</v>
      </c>
      <c r="C10" s="885"/>
    </row>
    <row r="11" spans="1:3" s="256" customFormat="1" ht="24.75" customHeight="1">
      <c r="A11" s="262" t="s">
        <v>1496</v>
      </c>
      <c r="B11" s="883">
        <v>432571474</v>
      </c>
      <c r="C11" s="885"/>
    </row>
    <row r="12" spans="1:3" s="256" customFormat="1" ht="24.75" customHeight="1">
      <c r="A12" s="262" t="s">
        <v>1497</v>
      </c>
      <c r="B12" s="883">
        <v>10945339</v>
      </c>
      <c r="C12" s="885"/>
    </row>
    <row r="13" spans="1:3" s="256" customFormat="1" ht="24.75" customHeight="1">
      <c r="A13" s="262" t="s">
        <v>1498</v>
      </c>
      <c r="B13" s="883">
        <v>0</v>
      </c>
      <c r="C13" s="885"/>
    </row>
    <row r="14" spans="1:3" s="256" customFormat="1" ht="24.75" customHeight="1">
      <c r="A14" s="262" t="s">
        <v>891</v>
      </c>
      <c r="B14" s="883"/>
      <c r="C14" s="885">
        <f>SUM(B15:B20)</f>
        <v>747041187</v>
      </c>
    </row>
    <row r="15" spans="1:3" s="256" customFormat="1" ht="24.75" customHeight="1">
      <c r="A15" s="262" t="s">
        <v>1499</v>
      </c>
      <c r="B15" s="883">
        <v>130331111</v>
      </c>
      <c r="C15" s="885"/>
    </row>
    <row r="16" spans="1:3" s="256" customFormat="1" ht="24.75" customHeight="1">
      <c r="A16" s="262" t="s">
        <v>1500</v>
      </c>
      <c r="B16" s="883">
        <v>167533103</v>
      </c>
      <c r="C16" s="885"/>
    </row>
    <row r="17" spans="1:3" s="256" customFormat="1" ht="24.75" customHeight="1">
      <c r="A17" s="262" t="s">
        <v>1501</v>
      </c>
      <c r="B17" s="883">
        <v>25143059</v>
      </c>
      <c r="C17" s="885"/>
    </row>
    <row r="18" spans="1:3" s="256" customFormat="1" ht="24.75" customHeight="1">
      <c r="A18" s="262" t="s">
        <v>1503</v>
      </c>
      <c r="B18" s="883">
        <f>25247979+398785935</f>
        <v>424033914</v>
      </c>
      <c r="C18" s="885"/>
    </row>
    <row r="19" spans="1:3" s="256" customFormat="1" ht="24.75" customHeight="1">
      <c r="A19" s="262" t="s">
        <v>1504</v>
      </c>
      <c r="B19" s="883">
        <v>0</v>
      </c>
      <c r="C19" s="885"/>
    </row>
    <row r="20" spans="1:3" s="256" customFormat="1" ht="24.75" customHeight="1">
      <c r="A20" s="262" t="s">
        <v>1502</v>
      </c>
      <c r="B20" s="883">
        <v>0</v>
      </c>
      <c r="C20" s="885"/>
    </row>
    <row r="21" spans="1:3" ht="24.75" customHeight="1">
      <c r="A21" s="262" t="s">
        <v>892</v>
      </c>
      <c r="B21" s="883"/>
      <c r="C21" s="885">
        <f>C4-C14</f>
        <v>206403546</v>
      </c>
    </row>
    <row r="22" ht="13.5">
      <c r="C22" s="884"/>
    </row>
    <row r="23" ht="13.5">
      <c r="C23" s="884"/>
    </row>
    <row r="24" ht="13.5">
      <c r="C24" s="884"/>
    </row>
    <row r="25" ht="13.5">
      <c r="C25" s="884"/>
    </row>
    <row r="26" ht="13.5">
      <c r="C26" s="884"/>
    </row>
    <row r="27" ht="13.5">
      <c r="C27" s="884"/>
    </row>
    <row r="28" ht="13.5">
      <c r="C28" s="884"/>
    </row>
    <row r="29" ht="13.5">
      <c r="C29" s="884"/>
    </row>
    <row r="30" ht="13.5">
      <c r="C30" s="884"/>
    </row>
    <row r="31" ht="13.5">
      <c r="C31" s="884"/>
    </row>
    <row r="32" ht="13.5">
      <c r="C32" s="884"/>
    </row>
    <row r="33" ht="13.5">
      <c r="C33" s="884"/>
    </row>
    <row r="34" ht="13.5">
      <c r="C34" s="884"/>
    </row>
    <row r="35" ht="13.5">
      <c r="C35" s="884"/>
    </row>
    <row r="36" ht="13.5">
      <c r="C36" s="884"/>
    </row>
    <row r="37" spans="1:3" ht="13.5">
      <c r="A37" s="264"/>
      <c r="B37" s="265"/>
      <c r="C37" s="886"/>
    </row>
    <row r="38" spans="2:3" s="267" customFormat="1" ht="13.5">
      <c r="B38" s="260"/>
      <c r="C38" s="260"/>
    </row>
  </sheetData>
  <sheetProtection/>
  <mergeCells count="2">
    <mergeCell ref="A1:A2"/>
    <mergeCell ref="B1:C1"/>
  </mergeCells>
  <printOptions horizontalCentered="1"/>
  <pageMargins left="0.3937007874015748" right="0.3937007874015748" top="1.4173228346456694" bottom="0.5905511811023623" header="0.3937007874015748" footer="0.31496062992125984"/>
  <pageSetup firstPageNumber="61" useFirstPageNumber="1" horizontalDpi="600" verticalDpi="600" orientation="portrait" paperSize="9" r:id="rId1"/>
  <headerFooter alignWithMargins="0">
    <oddHeader>&amp;L
&amp;C&amp;18&amp;U雲林縣麥寮鄉總決算&amp;14
&amp;22收入支出彙計表&amp;9&amp;U
&amp;12中華民國 108 年度&amp;R
單位：新臺幣元</oddHeader>
    <oddFooter>&amp;C&amp;P</oddFooter>
  </headerFooter>
</worksheet>
</file>

<file path=xl/worksheets/sheet24.xml><?xml version="1.0" encoding="utf-8"?>
<worksheet xmlns="http://schemas.openxmlformats.org/spreadsheetml/2006/main" xmlns:r="http://schemas.openxmlformats.org/officeDocument/2006/relationships">
  <dimension ref="A1:I38"/>
  <sheetViews>
    <sheetView zoomScale="75" zoomScaleNormal="75" zoomScalePageLayoutView="0" workbookViewId="0" topLeftCell="A1">
      <pane ySplit="5" topLeftCell="A6" activePane="bottomLeft" state="frozen"/>
      <selection pane="topLeft" activeCell="A1" sqref="A1"/>
      <selection pane="bottomLeft" activeCell="H7" sqref="H7:H17"/>
    </sheetView>
  </sheetViews>
  <sheetFormatPr defaultColWidth="10.16015625" defaultRowHeight="11.25"/>
  <cols>
    <col min="1" max="1" width="76.33203125" style="319" customWidth="1"/>
    <col min="2" max="2" width="28.5" style="320" customWidth="1"/>
    <col min="3" max="3" width="11.5" style="321" customWidth="1"/>
    <col min="4" max="4" width="27.83203125" style="320" customWidth="1"/>
    <col min="5" max="5" width="11.5" style="320" customWidth="1"/>
    <col min="6" max="6" width="27.83203125" style="320" customWidth="1"/>
    <col min="7" max="7" width="11.33203125" style="321" customWidth="1"/>
    <col min="8" max="8" width="27.83203125" style="320" customWidth="1"/>
    <col min="9" max="9" width="11.33203125" style="320" customWidth="1"/>
    <col min="10" max="16384" width="10.16015625" style="322" customWidth="1"/>
  </cols>
  <sheetData>
    <row r="1" spans="1:9" s="311" customFormat="1" ht="25.5" customHeight="1">
      <c r="A1" s="309"/>
      <c r="B1" s="996" t="s">
        <v>1038</v>
      </c>
      <c r="C1" s="996"/>
      <c r="D1" s="309" t="s">
        <v>1039</v>
      </c>
      <c r="E1" s="310"/>
      <c r="F1" s="994"/>
      <c r="G1" s="994"/>
      <c r="H1" s="994"/>
      <c r="I1" s="310"/>
    </row>
    <row r="2" spans="1:9" s="311" customFormat="1" ht="30" customHeight="1">
      <c r="A2" s="312"/>
      <c r="B2" s="995" t="s">
        <v>1040</v>
      </c>
      <c r="C2" s="995"/>
      <c r="D2" s="312" t="s">
        <v>1041</v>
      </c>
      <c r="E2" s="313"/>
      <c r="F2" s="312"/>
      <c r="G2" s="312"/>
      <c r="H2" s="312"/>
      <c r="I2" s="313"/>
    </row>
    <row r="3" spans="1:9" s="311" customFormat="1" ht="16.5" customHeight="1">
      <c r="A3" s="314"/>
      <c r="B3" s="998" t="s">
        <v>686</v>
      </c>
      <c r="C3" s="998"/>
      <c r="D3" s="316" t="s">
        <v>593</v>
      </c>
      <c r="E3" s="315"/>
      <c r="F3" s="316"/>
      <c r="G3" s="317"/>
      <c r="H3" s="997" t="s">
        <v>575</v>
      </c>
      <c r="I3" s="997"/>
    </row>
    <row r="4" spans="1:9" s="311" customFormat="1" ht="16.5" customHeight="1">
      <c r="A4" s="1001" t="s">
        <v>1042</v>
      </c>
      <c r="B4" s="999" t="s">
        <v>1043</v>
      </c>
      <c r="C4" s="1000"/>
      <c r="D4" s="1003" t="s">
        <v>1044</v>
      </c>
      <c r="E4" s="1000"/>
      <c r="F4" s="999" t="s">
        <v>1045</v>
      </c>
      <c r="G4" s="1000"/>
      <c r="H4" s="999" t="s">
        <v>593</v>
      </c>
      <c r="I4" s="1000"/>
    </row>
    <row r="5" spans="1:9" s="318" customFormat="1" ht="19.5" customHeight="1">
      <c r="A5" s="1002"/>
      <c r="B5" s="326" t="s">
        <v>556</v>
      </c>
      <c r="C5" s="327" t="s">
        <v>1046</v>
      </c>
      <c r="D5" s="328" t="s">
        <v>556</v>
      </c>
      <c r="E5" s="327" t="s">
        <v>1046</v>
      </c>
      <c r="F5" s="328" t="s">
        <v>556</v>
      </c>
      <c r="G5" s="327" t="s">
        <v>1046</v>
      </c>
      <c r="H5" s="328" t="s">
        <v>556</v>
      </c>
      <c r="I5" s="327" t="s">
        <v>1046</v>
      </c>
    </row>
    <row r="6" spans="1:9" s="331" customFormat="1" ht="24.75" customHeight="1">
      <c r="A6" s="329" t="s">
        <v>1047</v>
      </c>
      <c r="B6" s="330">
        <f>SUM(B7:B17)</f>
        <v>787230308</v>
      </c>
      <c r="C6" s="336">
        <f>B6/B6</f>
        <v>1</v>
      </c>
      <c r="D6" s="330">
        <f>SUM(D7:D17)</f>
        <v>833184117</v>
      </c>
      <c r="E6" s="336">
        <f>D6/D6</f>
        <v>1</v>
      </c>
      <c r="F6" s="330">
        <v>914761329</v>
      </c>
      <c r="G6" s="336">
        <f>F6/F6</f>
        <v>1</v>
      </c>
      <c r="H6" s="330">
        <v>961795733</v>
      </c>
      <c r="I6" s="336">
        <f>H6/H6</f>
        <v>1</v>
      </c>
    </row>
    <row r="7" spans="1:9" s="334" customFormat="1" ht="24.75" customHeight="1">
      <c r="A7" s="332" t="s">
        <v>500</v>
      </c>
      <c r="B7" s="333">
        <v>440426602</v>
      </c>
      <c r="C7" s="337">
        <v>0.5595</v>
      </c>
      <c r="D7" s="333">
        <v>455177497</v>
      </c>
      <c r="E7" s="337">
        <v>0.5463</v>
      </c>
      <c r="F7" s="333">
        <v>485182463</v>
      </c>
      <c r="G7" s="337">
        <f>F7/$F$6</f>
        <v>0.5303924068700985</v>
      </c>
      <c r="H7" s="333">
        <v>467872311</v>
      </c>
      <c r="I7" s="337">
        <v>0.4865</v>
      </c>
    </row>
    <row r="8" spans="1:9" s="334" customFormat="1" ht="24.75" customHeight="1">
      <c r="A8" s="332" t="s">
        <v>1052</v>
      </c>
      <c r="B8" s="335">
        <v>0</v>
      </c>
      <c r="C8" s="337"/>
      <c r="D8" s="335">
        <v>0</v>
      </c>
      <c r="E8" s="337"/>
      <c r="F8" s="335">
        <v>0</v>
      </c>
      <c r="G8" s="337"/>
      <c r="H8" s="335">
        <v>0</v>
      </c>
      <c r="I8" s="337"/>
    </row>
    <row r="9" spans="1:9" s="334" customFormat="1" ht="24.75" customHeight="1">
      <c r="A9" s="332" t="s">
        <v>501</v>
      </c>
      <c r="B9" s="335">
        <v>470523</v>
      </c>
      <c r="C9" s="337">
        <v>0.0006</v>
      </c>
      <c r="D9" s="335">
        <v>1046913</v>
      </c>
      <c r="E9" s="337">
        <v>0.0013</v>
      </c>
      <c r="F9" s="335">
        <v>622122</v>
      </c>
      <c r="G9" s="337">
        <f aca="true" t="shared" si="0" ref="G9:G17">F9/$F$6</f>
        <v>0.0006800921511189068</v>
      </c>
      <c r="H9" s="335">
        <v>868532</v>
      </c>
      <c r="I9" s="337">
        <v>0.0009</v>
      </c>
    </row>
    <row r="10" spans="1:9" s="334" customFormat="1" ht="24.75" customHeight="1">
      <c r="A10" s="332" t="s">
        <v>502</v>
      </c>
      <c r="B10" s="335">
        <v>7307255</v>
      </c>
      <c r="C10" s="337">
        <v>0.0093</v>
      </c>
      <c r="D10" s="335">
        <v>43754893</v>
      </c>
      <c r="E10" s="337">
        <v>0.0525</v>
      </c>
      <c r="F10" s="335">
        <v>15665769</v>
      </c>
      <c r="G10" s="337">
        <f t="shared" si="0"/>
        <v>0.017125526083536485</v>
      </c>
      <c r="H10" s="335">
        <v>26661140</v>
      </c>
      <c r="I10" s="337">
        <v>0.0278</v>
      </c>
    </row>
    <row r="11" spans="1:9" s="334" customFormat="1" ht="24.75" customHeight="1">
      <c r="A11" s="332" t="s">
        <v>1053</v>
      </c>
      <c r="B11" s="335">
        <v>0</v>
      </c>
      <c r="C11" s="337"/>
      <c r="D11" s="335">
        <v>0</v>
      </c>
      <c r="E11" s="337"/>
      <c r="F11" s="335">
        <v>0</v>
      </c>
      <c r="G11" s="337"/>
      <c r="H11" s="335">
        <v>0</v>
      </c>
      <c r="I11" s="337"/>
    </row>
    <row r="12" spans="1:9" s="334" customFormat="1" ht="24.75" customHeight="1">
      <c r="A12" s="332" t="s">
        <v>503</v>
      </c>
      <c r="B12" s="335">
        <v>968428</v>
      </c>
      <c r="C12" s="337">
        <v>0.0012</v>
      </c>
      <c r="D12" s="335">
        <v>729552</v>
      </c>
      <c r="E12" s="337">
        <v>0.0009</v>
      </c>
      <c r="F12" s="335">
        <v>743236</v>
      </c>
      <c r="G12" s="337">
        <f t="shared" si="0"/>
        <v>0.0008124917138905421</v>
      </c>
      <c r="H12" s="335">
        <v>716801</v>
      </c>
      <c r="I12" s="337">
        <v>0.0007</v>
      </c>
    </row>
    <row r="13" spans="1:9" s="334" customFormat="1" ht="24.75" customHeight="1">
      <c r="A13" s="332" t="s">
        <v>1054</v>
      </c>
      <c r="B13" s="335">
        <v>0</v>
      </c>
      <c r="C13" s="337"/>
      <c r="D13" s="335">
        <v>0</v>
      </c>
      <c r="E13" s="337"/>
      <c r="F13" s="335">
        <v>0</v>
      </c>
      <c r="G13" s="337"/>
      <c r="H13" s="335">
        <v>0</v>
      </c>
      <c r="I13" s="337"/>
    </row>
    <row r="14" spans="1:9" s="334" customFormat="1" ht="24.75" customHeight="1">
      <c r="A14" s="332" t="s">
        <v>504</v>
      </c>
      <c r="B14" s="335">
        <v>11700870</v>
      </c>
      <c r="C14" s="337">
        <v>0.0148</v>
      </c>
      <c r="D14" s="335">
        <v>14808798</v>
      </c>
      <c r="E14" s="337">
        <v>0.0177</v>
      </c>
      <c r="F14" s="333">
        <v>11533142</v>
      </c>
      <c r="G14" s="337">
        <f t="shared" si="0"/>
        <v>0.012607815431603143</v>
      </c>
      <c r="H14" s="333">
        <v>20134136</v>
      </c>
      <c r="I14" s="337">
        <v>0.0209</v>
      </c>
    </row>
    <row r="15" spans="1:9" s="334" customFormat="1" ht="24.75" customHeight="1">
      <c r="A15" s="332" t="s">
        <v>505</v>
      </c>
      <c r="B15" s="335">
        <v>317373521</v>
      </c>
      <c r="C15" s="337">
        <v>0.4032</v>
      </c>
      <c r="D15" s="335">
        <v>312353834</v>
      </c>
      <c r="E15" s="337">
        <v>0.3749</v>
      </c>
      <c r="F15" s="333">
        <v>389963790</v>
      </c>
      <c r="G15" s="337">
        <f t="shared" si="0"/>
        <v>0.4263011319316495</v>
      </c>
      <c r="H15" s="333">
        <v>433497474</v>
      </c>
      <c r="I15" s="337">
        <v>0.4507</v>
      </c>
    </row>
    <row r="16" spans="1:9" s="334" customFormat="1" ht="24.75" customHeight="1">
      <c r="A16" s="332" t="s">
        <v>1055</v>
      </c>
      <c r="B16" s="335">
        <v>0</v>
      </c>
      <c r="C16" s="337"/>
      <c r="D16" s="335">
        <v>0</v>
      </c>
      <c r="E16" s="337"/>
      <c r="F16" s="335">
        <v>0</v>
      </c>
      <c r="G16" s="337"/>
      <c r="H16" s="335">
        <v>0</v>
      </c>
      <c r="I16" s="337"/>
    </row>
    <row r="17" spans="1:9" s="334" customFormat="1" ht="24.75" customHeight="1">
      <c r="A17" s="332" t="s">
        <v>506</v>
      </c>
      <c r="B17" s="333">
        <v>8983109</v>
      </c>
      <c r="C17" s="337">
        <v>0.0114</v>
      </c>
      <c r="D17" s="333">
        <v>5312630</v>
      </c>
      <c r="E17" s="337">
        <v>0.0064</v>
      </c>
      <c r="F17" s="333">
        <v>11050807</v>
      </c>
      <c r="G17" s="337">
        <f t="shared" si="0"/>
        <v>0.012080535818102997</v>
      </c>
      <c r="H17" s="333">
        <v>12045339</v>
      </c>
      <c r="I17" s="337">
        <v>0.0125</v>
      </c>
    </row>
    <row r="18" spans="1:9" s="331" customFormat="1" ht="24.75" customHeight="1">
      <c r="A18" s="329" t="s">
        <v>1048</v>
      </c>
      <c r="B18" s="330">
        <f>SUM(B19:B26)</f>
        <v>803304533</v>
      </c>
      <c r="C18" s="336">
        <f>B18/B18</f>
        <v>1</v>
      </c>
      <c r="D18" s="330">
        <f>SUM(D19:D26)</f>
        <v>1110978552</v>
      </c>
      <c r="E18" s="336">
        <f>D18/D18</f>
        <v>1</v>
      </c>
      <c r="F18" s="330">
        <f>SUM(F19:F26)</f>
        <v>924294846</v>
      </c>
      <c r="G18" s="336">
        <f>F18/F18</f>
        <v>1</v>
      </c>
      <c r="H18" s="330">
        <v>1021124291</v>
      </c>
      <c r="I18" s="336">
        <f>H18/H18</f>
        <v>1</v>
      </c>
    </row>
    <row r="19" spans="1:9" s="334" customFormat="1" ht="24.75" customHeight="1">
      <c r="A19" s="332" t="s">
        <v>508</v>
      </c>
      <c r="B19" s="333">
        <v>389816260</v>
      </c>
      <c r="C19" s="337">
        <v>0.4852</v>
      </c>
      <c r="D19" s="333">
        <v>456130573</v>
      </c>
      <c r="E19" s="337">
        <v>0.4105</v>
      </c>
      <c r="F19" s="333">
        <v>452805765</v>
      </c>
      <c r="G19" s="337">
        <f>F19/$F$18</f>
        <v>0.4898932055713313</v>
      </c>
      <c r="H19" s="333">
        <v>478592332</v>
      </c>
      <c r="I19" s="337">
        <v>0.4687</v>
      </c>
    </row>
    <row r="20" spans="1:9" s="334" customFormat="1" ht="24.75" customHeight="1">
      <c r="A20" s="332" t="s">
        <v>509</v>
      </c>
      <c r="B20" s="333">
        <v>75733066</v>
      </c>
      <c r="C20" s="337">
        <v>0.0943</v>
      </c>
      <c r="D20" s="333">
        <v>50317095</v>
      </c>
      <c r="E20" s="337">
        <v>0.0453</v>
      </c>
      <c r="F20" s="333">
        <v>80332004</v>
      </c>
      <c r="G20" s="337">
        <f aca="true" t="shared" si="1" ref="G20:G26">F20/$F$18</f>
        <v>0.08691166498184714</v>
      </c>
      <c r="H20" s="333">
        <v>86159593</v>
      </c>
      <c r="I20" s="337">
        <v>0.0844</v>
      </c>
    </row>
    <row r="21" spans="1:9" s="334" customFormat="1" ht="24.75" customHeight="1">
      <c r="A21" s="332" t="s">
        <v>510</v>
      </c>
      <c r="B21" s="333">
        <v>83273582</v>
      </c>
      <c r="C21" s="337">
        <v>0.1037</v>
      </c>
      <c r="D21" s="333">
        <v>329070611</v>
      </c>
      <c r="E21" s="337">
        <v>0.2962</v>
      </c>
      <c r="F21" s="333">
        <v>134279408</v>
      </c>
      <c r="G21" s="337">
        <f t="shared" si="1"/>
        <v>0.1452776769026796</v>
      </c>
      <c r="H21" s="333">
        <v>186044825</v>
      </c>
      <c r="I21" s="337">
        <v>0.1822</v>
      </c>
    </row>
    <row r="22" spans="1:9" s="334" customFormat="1" ht="24.75" customHeight="1">
      <c r="A22" s="332" t="s">
        <v>511</v>
      </c>
      <c r="B22" s="333">
        <v>162642939</v>
      </c>
      <c r="C22" s="337">
        <v>0.2025</v>
      </c>
      <c r="D22" s="333">
        <v>72642501</v>
      </c>
      <c r="E22" s="337">
        <v>0.0654</v>
      </c>
      <c r="F22" s="333">
        <v>77648359</v>
      </c>
      <c r="G22" s="337">
        <f t="shared" si="1"/>
        <v>0.08400821375996291</v>
      </c>
      <c r="H22" s="333">
        <v>72205773</v>
      </c>
      <c r="I22" s="337">
        <v>0.0707</v>
      </c>
    </row>
    <row r="23" spans="1:9" s="334" customFormat="1" ht="24.75" customHeight="1">
      <c r="A23" s="332" t="s">
        <v>512</v>
      </c>
      <c r="B23" s="333">
        <v>76480546</v>
      </c>
      <c r="C23" s="337">
        <v>0.0952</v>
      </c>
      <c r="D23" s="333">
        <v>183723248</v>
      </c>
      <c r="E23" s="337">
        <v>0.1654</v>
      </c>
      <c r="F23" s="333">
        <v>165271635</v>
      </c>
      <c r="G23" s="337">
        <f t="shared" si="1"/>
        <v>0.17880834856456615</v>
      </c>
      <c r="H23" s="333">
        <v>184858269</v>
      </c>
      <c r="I23" s="337">
        <v>0.181</v>
      </c>
    </row>
    <row r="24" spans="1:9" s="334" customFormat="1" ht="24.75" customHeight="1">
      <c r="A24" s="332" t="s">
        <v>513</v>
      </c>
      <c r="B24" s="333">
        <v>11114582</v>
      </c>
      <c r="C24" s="337">
        <v>0.0138</v>
      </c>
      <c r="D24" s="333">
        <v>13299924</v>
      </c>
      <c r="E24" s="337">
        <v>0.012</v>
      </c>
      <c r="F24" s="333">
        <v>11679730</v>
      </c>
      <c r="G24" s="337">
        <f t="shared" si="1"/>
        <v>0.012636368200629348</v>
      </c>
      <c r="H24" s="333">
        <v>10920820</v>
      </c>
      <c r="I24" s="337">
        <v>0.0107</v>
      </c>
    </row>
    <row r="25" spans="1:9" s="334" customFormat="1" ht="24.75" customHeight="1">
      <c r="A25" s="332" t="s">
        <v>1057</v>
      </c>
      <c r="B25" s="335">
        <v>0</v>
      </c>
      <c r="C25" s="337"/>
      <c r="D25" s="335">
        <v>0</v>
      </c>
      <c r="E25" s="337"/>
      <c r="F25" s="335">
        <v>0</v>
      </c>
      <c r="G25" s="337"/>
      <c r="H25" s="335">
        <v>0</v>
      </c>
      <c r="I25" s="337"/>
    </row>
    <row r="26" spans="1:9" s="334" customFormat="1" ht="24.75" customHeight="1">
      <c r="A26" s="332" t="s">
        <v>514</v>
      </c>
      <c r="B26" s="333">
        <v>4243558</v>
      </c>
      <c r="C26" s="337">
        <v>0.0053</v>
      </c>
      <c r="D26" s="333">
        <v>5794600</v>
      </c>
      <c r="E26" s="337">
        <v>0.0052</v>
      </c>
      <c r="F26" s="333">
        <v>2277945</v>
      </c>
      <c r="G26" s="337">
        <f t="shared" si="1"/>
        <v>0.00246452201898354</v>
      </c>
      <c r="H26" s="333">
        <v>2342679</v>
      </c>
      <c r="I26" s="337">
        <v>0.0023</v>
      </c>
    </row>
    <row r="27" spans="1:9" s="331" customFormat="1" ht="24.75" customHeight="1">
      <c r="A27" s="329" t="s">
        <v>1049</v>
      </c>
      <c r="B27" s="330">
        <f>B6-B18</f>
        <v>-16074225</v>
      </c>
      <c r="C27" s="336"/>
      <c r="D27" s="330">
        <f>D6-D18</f>
        <v>-277794435</v>
      </c>
      <c r="E27" s="336"/>
      <c r="F27" s="330">
        <f>F6-F18</f>
        <v>-9533517</v>
      </c>
      <c r="G27" s="336"/>
      <c r="H27" s="330">
        <f>H6-H18</f>
        <v>-59328558</v>
      </c>
      <c r="I27" s="336"/>
    </row>
    <row r="38" spans="1:9" ht="13.5">
      <c r="A38" s="323"/>
      <c r="B38" s="324"/>
      <c r="C38" s="325"/>
      <c r="D38" s="324"/>
      <c r="E38" s="324"/>
      <c r="F38" s="324"/>
      <c r="G38" s="325"/>
      <c r="H38" s="324"/>
      <c r="I38" s="324"/>
    </row>
  </sheetData>
  <sheetProtection/>
  <mergeCells count="10">
    <mergeCell ref="A4:A5"/>
    <mergeCell ref="B4:C4"/>
    <mergeCell ref="D4:E4"/>
    <mergeCell ref="F4:G4"/>
    <mergeCell ref="F1:H1"/>
    <mergeCell ref="B2:C2"/>
    <mergeCell ref="B1:C1"/>
    <mergeCell ref="H3:I3"/>
    <mergeCell ref="B3:C3"/>
    <mergeCell ref="H4:I4"/>
  </mergeCells>
  <printOptions horizontalCentered="1"/>
  <pageMargins left="0.3937007874015748" right="0.3937007874015748" top="0.5118110236220472" bottom="0.5905511811023623" header="0.5118110236220472" footer="0.31496062992125984"/>
  <pageSetup firstPageNumber="62" useFirstPageNumber="1" horizontalDpi="600" verticalDpi="600" orientation="portrait" pageOrder="overThenDown" paperSize="9" r:id="rId1"/>
  <headerFooter alignWithMargins="0">
    <oddFooter>&amp;L&amp;C&amp;"Times New Roman,標準"&amp;P&amp;R</oddFooter>
  </headerFooter>
</worksheet>
</file>

<file path=xl/worksheets/sheet25.xml><?xml version="1.0" encoding="utf-8"?>
<worksheet xmlns="http://schemas.openxmlformats.org/spreadsheetml/2006/main" xmlns:r="http://schemas.openxmlformats.org/officeDocument/2006/relationships">
  <dimension ref="A1:N41"/>
  <sheetViews>
    <sheetView zoomScalePageLayoutView="0" workbookViewId="0" topLeftCell="A1">
      <selection activeCell="M6" activeCellId="1" sqref="G6 M6"/>
    </sheetView>
  </sheetViews>
  <sheetFormatPr defaultColWidth="10.16015625" defaultRowHeight="11.25"/>
  <cols>
    <col min="1" max="2" width="5.16015625" style="410" customWidth="1"/>
    <col min="3" max="3" width="34.16015625" style="411" customWidth="1"/>
    <col min="4" max="4" width="19.66015625" style="412" customWidth="1"/>
    <col min="5" max="8" width="16.33203125" style="412" customWidth="1"/>
    <col min="9" max="9" width="17.5" style="412" customWidth="1"/>
    <col min="10" max="13" width="16.33203125" style="412" customWidth="1"/>
    <col min="14" max="14" width="17.5" style="412" customWidth="1"/>
    <col min="15" max="16384" width="10.16015625" style="409" customWidth="1"/>
  </cols>
  <sheetData>
    <row r="1" spans="1:14" s="390" customFormat="1" ht="25.5" customHeight="1">
      <c r="A1" s="1005" t="s">
        <v>1038</v>
      </c>
      <c r="B1" s="1005"/>
      <c r="C1" s="1005"/>
      <c r="D1" s="1005"/>
      <c r="E1" s="1005"/>
      <c r="F1" s="1005"/>
      <c r="G1" s="1005"/>
      <c r="H1" s="1007" t="s">
        <v>1039</v>
      </c>
      <c r="I1" s="1007"/>
      <c r="J1" s="1007"/>
      <c r="K1" s="1007"/>
      <c r="L1" s="1007"/>
      <c r="M1" s="1007"/>
      <c r="N1" s="1007"/>
    </row>
    <row r="2" spans="1:14" s="390" customFormat="1" ht="30" customHeight="1">
      <c r="A2" s="1004" t="s">
        <v>1077</v>
      </c>
      <c r="B2" s="1004"/>
      <c r="C2" s="1004"/>
      <c r="D2" s="1004"/>
      <c r="E2" s="1004"/>
      <c r="F2" s="1004"/>
      <c r="G2" s="1004"/>
      <c r="H2" s="1006" t="s">
        <v>1078</v>
      </c>
      <c r="I2" s="1006"/>
      <c r="J2" s="1006"/>
      <c r="K2" s="1006"/>
      <c r="L2" s="1006"/>
      <c r="M2" s="1006"/>
      <c r="N2" s="1006"/>
    </row>
    <row r="3" spans="1:14" s="390" customFormat="1" ht="16.5" customHeight="1">
      <c r="A3" s="391"/>
      <c r="B3" s="392"/>
      <c r="C3" s="393"/>
      <c r="D3" s="394"/>
      <c r="E3" s="394"/>
      <c r="F3" s="395"/>
      <c r="G3" s="396" t="s">
        <v>686</v>
      </c>
      <c r="H3" s="1008" t="s">
        <v>593</v>
      </c>
      <c r="I3" s="1008"/>
      <c r="J3" s="397"/>
      <c r="K3" s="398"/>
      <c r="L3" s="399"/>
      <c r="M3" s="1009" t="s">
        <v>575</v>
      </c>
      <c r="N3" s="1009"/>
    </row>
    <row r="4" spans="1:14" s="400" customFormat="1" ht="19.5" customHeight="1">
      <c r="A4" s="1010" t="s">
        <v>595</v>
      </c>
      <c r="B4" s="1011"/>
      <c r="C4" s="1012"/>
      <c r="D4" s="1016" t="s">
        <v>680</v>
      </c>
      <c r="E4" s="1018" t="s">
        <v>1079</v>
      </c>
      <c r="F4" s="1019"/>
      <c r="G4" s="1020"/>
      <c r="H4" s="1018" t="s">
        <v>1080</v>
      </c>
      <c r="I4" s="1020"/>
      <c r="J4" s="1013" t="s">
        <v>1081</v>
      </c>
      <c r="K4" s="1014"/>
      <c r="L4" s="1014"/>
      <c r="M4" s="1014"/>
      <c r="N4" s="1015"/>
    </row>
    <row r="5" spans="1:14" s="400" customFormat="1" ht="19.5" customHeight="1">
      <c r="A5" s="401" t="s">
        <v>600</v>
      </c>
      <c r="B5" s="401" t="s">
        <v>601</v>
      </c>
      <c r="C5" s="401" t="s">
        <v>693</v>
      </c>
      <c r="D5" s="1017"/>
      <c r="E5" s="401" t="s">
        <v>1082</v>
      </c>
      <c r="F5" s="401" t="s">
        <v>1083</v>
      </c>
      <c r="G5" s="401" t="s">
        <v>1084</v>
      </c>
      <c r="H5" s="401" t="s">
        <v>1085</v>
      </c>
      <c r="I5" s="401" t="s">
        <v>1086</v>
      </c>
      <c r="J5" s="401" t="s">
        <v>1082</v>
      </c>
      <c r="K5" s="401" t="s">
        <v>1083</v>
      </c>
      <c r="L5" s="401" t="s">
        <v>1087</v>
      </c>
      <c r="M5" s="401" t="s">
        <v>1084</v>
      </c>
      <c r="N5" s="401" t="s">
        <v>1072</v>
      </c>
    </row>
    <row r="6" spans="1:14" s="405" customFormat="1" ht="19.5" customHeight="1">
      <c r="A6" s="402" t="s">
        <v>586</v>
      </c>
      <c r="B6" s="402" t="s">
        <v>586</v>
      </c>
      <c r="C6" s="403" t="s">
        <v>1088</v>
      </c>
      <c r="D6" s="404">
        <v>1021124291</v>
      </c>
      <c r="E6" s="404">
        <v>130331111</v>
      </c>
      <c r="F6" s="404">
        <v>174890230</v>
      </c>
      <c r="G6" s="404">
        <v>416723619</v>
      </c>
      <c r="H6" s="404" t="s">
        <v>613</v>
      </c>
      <c r="I6" s="404">
        <v>721944960</v>
      </c>
      <c r="J6" s="404" t="s">
        <v>613</v>
      </c>
      <c r="K6" s="404">
        <v>5426845</v>
      </c>
      <c r="L6" s="404">
        <v>274878191</v>
      </c>
      <c r="M6" s="404">
        <v>18874295</v>
      </c>
      <c r="N6" s="404">
        <v>299179331</v>
      </c>
    </row>
    <row r="7" spans="1:14" s="405" customFormat="1" ht="19.5" customHeight="1">
      <c r="A7" s="402" t="s">
        <v>611</v>
      </c>
      <c r="B7" s="402" t="s">
        <v>586</v>
      </c>
      <c r="C7" s="403" t="s">
        <v>1089</v>
      </c>
      <c r="D7" s="404">
        <v>22568115</v>
      </c>
      <c r="E7" s="404">
        <v>15202971</v>
      </c>
      <c r="F7" s="404">
        <v>7242612</v>
      </c>
      <c r="G7" s="404" t="s">
        <v>613</v>
      </c>
      <c r="H7" s="404" t="s">
        <v>613</v>
      </c>
      <c r="I7" s="404">
        <v>22445583</v>
      </c>
      <c r="J7" s="404" t="s">
        <v>613</v>
      </c>
      <c r="K7" s="404" t="s">
        <v>613</v>
      </c>
      <c r="L7" s="404">
        <v>122532</v>
      </c>
      <c r="M7" s="404" t="s">
        <v>613</v>
      </c>
      <c r="N7" s="404">
        <v>122532</v>
      </c>
    </row>
    <row r="8" spans="1:14" s="405" customFormat="1" ht="19.5" customHeight="1">
      <c r="A8" s="402" t="s">
        <v>586</v>
      </c>
      <c r="B8" s="402" t="s">
        <v>611</v>
      </c>
      <c r="C8" s="403" t="s">
        <v>1090</v>
      </c>
      <c r="D8" s="404">
        <v>22568115</v>
      </c>
      <c r="E8" s="404">
        <v>15202971</v>
      </c>
      <c r="F8" s="404">
        <v>7242612</v>
      </c>
      <c r="G8" s="404" t="s">
        <v>613</v>
      </c>
      <c r="H8" s="404" t="s">
        <v>613</v>
      </c>
      <c r="I8" s="404">
        <v>22445583</v>
      </c>
      <c r="J8" s="404" t="s">
        <v>613</v>
      </c>
      <c r="K8" s="404" t="s">
        <v>613</v>
      </c>
      <c r="L8" s="404">
        <v>122532</v>
      </c>
      <c r="M8" s="404" t="s">
        <v>613</v>
      </c>
      <c r="N8" s="404">
        <v>122532</v>
      </c>
    </row>
    <row r="9" spans="1:14" s="405" customFormat="1" ht="19.5" customHeight="1">
      <c r="A9" s="402" t="s">
        <v>623</v>
      </c>
      <c r="B9" s="402" t="s">
        <v>586</v>
      </c>
      <c r="C9" s="403" t="s">
        <v>1091</v>
      </c>
      <c r="D9" s="404">
        <v>712109573</v>
      </c>
      <c r="E9" s="404">
        <v>107143974</v>
      </c>
      <c r="F9" s="404">
        <v>156698030</v>
      </c>
      <c r="G9" s="404">
        <v>410951640</v>
      </c>
      <c r="H9" s="404" t="s">
        <v>613</v>
      </c>
      <c r="I9" s="404">
        <v>674793644</v>
      </c>
      <c r="J9" s="404" t="s">
        <v>613</v>
      </c>
      <c r="K9" s="404">
        <v>3501107</v>
      </c>
      <c r="L9" s="404">
        <v>25020527</v>
      </c>
      <c r="M9" s="404">
        <v>8794295</v>
      </c>
      <c r="N9" s="404">
        <v>37315929</v>
      </c>
    </row>
    <row r="10" spans="1:14" s="405" customFormat="1" ht="19.5" customHeight="1">
      <c r="A10" s="402" t="s">
        <v>586</v>
      </c>
      <c r="B10" s="402" t="s">
        <v>620</v>
      </c>
      <c r="C10" s="403" t="s">
        <v>1092</v>
      </c>
      <c r="D10" s="404">
        <v>84804667</v>
      </c>
      <c r="E10" s="404">
        <v>40525438</v>
      </c>
      <c r="F10" s="404">
        <v>37480726</v>
      </c>
      <c r="G10" s="404" t="s">
        <v>613</v>
      </c>
      <c r="H10" s="404" t="s">
        <v>613</v>
      </c>
      <c r="I10" s="404">
        <v>78006164</v>
      </c>
      <c r="J10" s="404" t="s">
        <v>613</v>
      </c>
      <c r="K10" s="404" t="s">
        <v>613</v>
      </c>
      <c r="L10" s="404">
        <v>6798503</v>
      </c>
      <c r="M10" s="404" t="s">
        <v>613</v>
      </c>
      <c r="N10" s="404">
        <v>6798503</v>
      </c>
    </row>
    <row r="11" spans="1:14" s="405" customFormat="1" ht="19.5" customHeight="1">
      <c r="A11" s="402" t="s">
        <v>586</v>
      </c>
      <c r="B11" s="402" t="s">
        <v>623</v>
      </c>
      <c r="C11" s="403" t="s">
        <v>1093</v>
      </c>
      <c r="D11" s="404">
        <v>5314678</v>
      </c>
      <c r="E11" s="404">
        <v>997861</v>
      </c>
      <c r="F11" s="404">
        <v>3790965</v>
      </c>
      <c r="G11" s="404" t="s">
        <v>613</v>
      </c>
      <c r="H11" s="404" t="s">
        <v>613</v>
      </c>
      <c r="I11" s="404">
        <v>4788826</v>
      </c>
      <c r="J11" s="404" t="s">
        <v>613</v>
      </c>
      <c r="K11" s="404" t="s">
        <v>613</v>
      </c>
      <c r="L11" s="404">
        <v>525852</v>
      </c>
      <c r="M11" s="404" t="s">
        <v>613</v>
      </c>
      <c r="N11" s="404">
        <v>525852</v>
      </c>
    </row>
    <row r="12" spans="1:14" s="405" customFormat="1" ht="19.5" customHeight="1">
      <c r="A12" s="402" t="s">
        <v>586</v>
      </c>
      <c r="B12" s="402" t="s">
        <v>626</v>
      </c>
      <c r="C12" s="403" t="s">
        <v>1094</v>
      </c>
      <c r="D12" s="404">
        <v>22967023</v>
      </c>
      <c r="E12" s="404">
        <v>16834592</v>
      </c>
      <c r="F12" s="404">
        <v>6132431</v>
      </c>
      <c r="G12" s="404" t="s">
        <v>613</v>
      </c>
      <c r="H12" s="404" t="s">
        <v>613</v>
      </c>
      <c r="I12" s="404">
        <v>22967023</v>
      </c>
      <c r="J12" s="404" t="s">
        <v>613</v>
      </c>
      <c r="K12" s="404" t="s">
        <v>613</v>
      </c>
      <c r="L12" s="404" t="s">
        <v>613</v>
      </c>
      <c r="M12" s="404" t="s">
        <v>613</v>
      </c>
      <c r="N12" s="404" t="s">
        <v>613</v>
      </c>
    </row>
    <row r="13" spans="1:14" s="405" customFormat="1" ht="19.5" customHeight="1">
      <c r="A13" s="402" t="s">
        <v>586</v>
      </c>
      <c r="B13" s="402" t="s">
        <v>630</v>
      </c>
      <c r="C13" s="403" t="s">
        <v>1095</v>
      </c>
      <c r="D13" s="404">
        <v>5806613</v>
      </c>
      <c r="E13" s="404">
        <v>1434288</v>
      </c>
      <c r="F13" s="404">
        <v>4372325</v>
      </c>
      <c r="G13" s="404" t="s">
        <v>613</v>
      </c>
      <c r="H13" s="404" t="s">
        <v>613</v>
      </c>
      <c r="I13" s="404">
        <v>5806613</v>
      </c>
      <c r="J13" s="404" t="s">
        <v>613</v>
      </c>
      <c r="K13" s="404" t="s">
        <v>613</v>
      </c>
      <c r="L13" s="404" t="s">
        <v>613</v>
      </c>
      <c r="M13" s="404" t="s">
        <v>613</v>
      </c>
      <c r="N13" s="404" t="s">
        <v>613</v>
      </c>
    </row>
    <row r="14" spans="1:14" s="405" customFormat="1" ht="19.5" customHeight="1">
      <c r="A14" s="402" t="s">
        <v>586</v>
      </c>
      <c r="B14" s="402" t="s">
        <v>666</v>
      </c>
      <c r="C14" s="403" t="s">
        <v>1096</v>
      </c>
      <c r="D14" s="404">
        <v>16445003</v>
      </c>
      <c r="E14" s="404">
        <v>985862</v>
      </c>
      <c r="F14" s="404">
        <v>15310291</v>
      </c>
      <c r="G14" s="404" t="s">
        <v>613</v>
      </c>
      <c r="H14" s="404" t="s">
        <v>613</v>
      </c>
      <c r="I14" s="404">
        <v>16296153</v>
      </c>
      <c r="J14" s="404" t="s">
        <v>613</v>
      </c>
      <c r="K14" s="404" t="s">
        <v>613</v>
      </c>
      <c r="L14" s="404">
        <v>148850</v>
      </c>
      <c r="M14" s="404" t="s">
        <v>613</v>
      </c>
      <c r="N14" s="404">
        <v>148850</v>
      </c>
    </row>
    <row r="15" spans="1:14" s="405" customFormat="1" ht="19.5" customHeight="1">
      <c r="A15" s="402" t="s">
        <v>586</v>
      </c>
      <c r="B15" s="402" t="s">
        <v>709</v>
      </c>
      <c r="C15" s="403" t="s">
        <v>1097</v>
      </c>
      <c r="D15" s="404">
        <v>10348569</v>
      </c>
      <c r="E15" s="404">
        <v>1167635</v>
      </c>
      <c r="F15" s="404">
        <v>8282880</v>
      </c>
      <c r="G15" s="404">
        <v>600000</v>
      </c>
      <c r="H15" s="404" t="s">
        <v>613</v>
      </c>
      <c r="I15" s="404">
        <v>10050515</v>
      </c>
      <c r="J15" s="404" t="s">
        <v>613</v>
      </c>
      <c r="K15" s="404" t="s">
        <v>613</v>
      </c>
      <c r="L15" s="404">
        <v>298054</v>
      </c>
      <c r="M15" s="404" t="s">
        <v>613</v>
      </c>
      <c r="N15" s="404">
        <v>298054</v>
      </c>
    </row>
    <row r="16" spans="1:14" s="405" customFormat="1" ht="19.5" customHeight="1">
      <c r="A16" s="402" t="s">
        <v>586</v>
      </c>
      <c r="B16" s="402" t="s">
        <v>1098</v>
      </c>
      <c r="C16" s="403" t="s">
        <v>1099</v>
      </c>
      <c r="D16" s="404">
        <v>566423020</v>
      </c>
      <c r="E16" s="404">
        <v>45198298</v>
      </c>
      <c r="F16" s="404">
        <v>81328412</v>
      </c>
      <c r="G16" s="404">
        <v>410351640</v>
      </c>
      <c r="H16" s="404" t="s">
        <v>613</v>
      </c>
      <c r="I16" s="404">
        <v>536878350</v>
      </c>
      <c r="J16" s="404" t="s">
        <v>613</v>
      </c>
      <c r="K16" s="404">
        <v>3501107</v>
      </c>
      <c r="L16" s="404">
        <v>17249268</v>
      </c>
      <c r="M16" s="404">
        <v>8794295</v>
      </c>
      <c r="N16" s="404">
        <v>29544670</v>
      </c>
    </row>
    <row r="17" spans="1:14" s="405" customFormat="1" ht="19.5" customHeight="1">
      <c r="A17" s="402" t="s">
        <v>1100</v>
      </c>
      <c r="B17" s="402" t="s">
        <v>586</v>
      </c>
      <c r="C17" s="403" t="s">
        <v>1101</v>
      </c>
      <c r="D17" s="404">
        <v>12363499</v>
      </c>
      <c r="E17" s="404">
        <v>7984166</v>
      </c>
      <c r="F17" s="404" t="s">
        <v>613</v>
      </c>
      <c r="G17" s="404">
        <v>4287979</v>
      </c>
      <c r="H17" s="404" t="s">
        <v>613</v>
      </c>
      <c r="I17" s="404">
        <v>12272145</v>
      </c>
      <c r="J17" s="404" t="s">
        <v>613</v>
      </c>
      <c r="K17" s="404">
        <v>91354</v>
      </c>
      <c r="L17" s="404" t="s">
        <v>613</v>
      </c>
      <c r="M17" s="404" t="s">
        <v>613</v>
      </c>
      <c r="N17" s="404">
        <v>91354</v>
      </c>
    </row>
    <row r="18" spans="1:14" s="405" customFormat="1" ht="19.5" customHeight="1">
      <c r="A18" s="402" t="s">
        <v>586</v>
      </c>
      <c r="B18" s="402" t="s">
        <v>698</v>
      </c>
      <c r="C18" s="403" t="s">
        <v>1102</v>
      </c>
      <c r="D18" s="404">
        <v>10786072</v>
      </c>
      <c r="E18" s="404">
        <v>6498093</v>
      </c>
      <c r="F18" s="404" t="s">
        <v>613</v>
      </c>
      <c r="G18" s="404">
        <v>4287979</v>
      </c>
      <c r="H18" s="404" t="s">
        <v>613</v>
      </c>
      <c r="I18" s="404">
        <v>10786072</v>
      </c>
      <c r="J18" s="404" t="s">
        <v>613</v>
      </c>
      <c r="K18" s="404" t="s">
        <v>613</v>
      </c>
      <c r="L18" s="404" t="s">
        <v>613</v>
      </c>
      <c r="M18" s="404" t="s">
        <v>613</v>
      </c>
      <c r="N18" s="404" t="s">
        <v>613</v>
      </c>
    </row>
    <row r="19" spans="1:14" s="405" customFormat="1" ht="19.5" customHeight="1">
      <c r="A19" s="402" t="s">
        <v>586</v>
      </c>
      <c r="B19" s="402" t="s">
        <v>945</v>
      </c>
      <c r="C19" s="403" t="s">
        <v>1103</v>
      </c>
      <c r="D19" s="404">
        <v>134748</v>
      </c>
      <c r="E19" s="404">
        <v>134748</v>
      </c>
      <c r="F19" s="404" t="s">
        <v>613</v>
      </c>
      <c r="G19" s="404" t="s">
        <v>613</v>
      </c>
      <c r="H19" s="404" t="s">
        <v>613</v>
      </c>
      <c r="I19" s="404">
        <v>134748</v>
      </c>
      <c r="J19" s="404" t="s">
        <v>613</v>
      </c>
      <c r="K19" s="404" t="s">
        <v>613</v>
      </c>
      <c r="L19" s="404" t="s">
        <v>613</v>
      </c>
      <c r="M19" s="404" t="s">
        <v>613</v>
      </c>
      <c r="N19" s="404" t="s">
        <v>613</v>
      </c>
    </row>
    <row r="20" spans="1:14" s="405" customFormat="1" ht="19.5" customHeight="1">
      <c r="A20" s="402" t="s">
        <v>586</v>
      </c>
      <c r="B20" s="402" t="s">
        <v>713</v>
      </c>
      <c r="C20" s="403" t="s">
        <v>1104</v>
      </c>
      <c r="D20" s="404">
        <v>1351325</v>
      </c>
      <c r="E20" s="404">
        <v>1351325</v>
      </c>
      <c r="F20" s="404" t="s">
        <v>613</v>
      </c>
      <c r="G20" s="404" t="s">
        <v>613</v>
      </c>
      <c r="H20" s="404" t="s">
        <v>613</v>
      </c>
      <c r="I20" s="404">
        <v>1351325</v>
      </c>
      <c r="J20" s="404" t="s">
        <v>613</v>
      </c>
      <c r="K20" s="404" t="s">
        <v>613</v>
      </c>
      <c r="L20" s="404" t="s">
        <v>613</v>
      </c>
      <c r="M20" s="404" t="s">
        <v>613</v>
      </c>
      <c r="N20" s="404" t="s">
        <v>613</v>
      </c>
    </row>
    <row r="21" spans="1:14" s="405" customFormat="1" ht="19.5" customHeight="1">
      <c r="A21" s="402" t="s">
        <v>586</v>
      </c>
      <c r="B21" s="402" t="s">
        <v>957</v>
      </c>
      <c r="C21" s="403" t="s">
        <v>772</v>
      </c>
      <c r="D21" s="404">
        <v>91354</v>
      </c>
      <c r="E21" s="404" t="s">
        <v>613</v>
      </c>
      <c r="F21" s="404" t="s">
        <v>613</v>
      </c>
      <c r="G21" s="404" t="s">
        <v>613</v>
      </c>
      <c r="H21" s="404" t="s">
        <v>613</v>
      </c>
      <c r="I21" s="404" t="s">
        <v>613</v>
      </c>
      <c r="J21" s="404" t="s">
        <v>613</v>
      </c>
      <c r="K21" s="404">
        <v>91354</v>
      </c>
      <c r="L21" s="404" t="s">
        <v>613</v>
      </c>
      <c r="M21" s="404" t="s">
        <v>613</v>
      </c>
      <c r="N21" s="404">
        <v>91354</v>
      </c>
    </row>
    <row r="22" spans="1:14" s="405" customFormat="1" ht="19.5" customHeight="1">
      <c r="A22" s="402" t="s">
        <v>586</v>
      </c>
      <c r="B22" s="402" t="s">
        <v>586</v>
      </c>
      <c r="C22" s="403" t="s">
        <v>1072</v>
      </c>
      <c r="D22" s="404">
        <v>747041187</v>
      </c>
      <c r="E22" s="404">
        <v>130331111</v>
      </c>
      <c r="F22" s="404">
        <v>163940642</v>
      </c>
      <c r="G22" s="404">
        <v>415239619</v>
      </c>
      <c r="H22" s="404" t="s">
        <v>613</v>
      </c>
      <c r="I22" s="404">
        <v>709511372</v>
      </c>
      <c r="J22" s="404" t="s">
        <v>613</v>
      </c>
      <c r="K22" s="404">
        <v>3592461</v>
      </c>
      <c r="L22" s="404">
        <v>25143059</v>
      </c>
      <c r="M22" s="404">
        <v>8794295</v>
      </c>
      <c r="N22" s="404">
        <v>37529815</v>
      </c>
    </row>
    <row r="23" spans="1:14" s="405" customFormat="1" ht="19.5" customHeight="1">
      <c r="A23" s="402"/>
      <c r="B23" s="402"/>
      <c r="C23" s="403"/>
      <c r="D23" s="404"/>
      <c r="E23" s="404"/>
      <c r="F23" s="404"/>
      <c r="G23" s="404"/>
      <c r="H23" s="404"/>
      <c r="I23" s="404"/>
      <c r="J23" s="404"/>
      <c r="K23" s="404"/>
      <c r="L23" s="404"/>
      <c r="M23" s="404"/>
      <c r="N23" s="404"/>
    </row>
    <row r="24" spans="1:14" s="405" customFormat="1" ht="19.5" customHeight="1">
      <c r="A24" s="402"/>
      <c r="B24" s="402"/>
      <c r="C24" s="403" t="s">
        <v>610</v>
      </c>
      <c r="D24" s="404"/>
      <c r="E24" s="404"/>
      <c r="F24" s="404"/>
      <c r="G24" s="404"/>
      <c r="H24" s="404"/>
      <c r="I24" s="404"/>
      <c r="J24" s="404"/>
      <c r="K24" s="404"/>
      <c r="L24" s="404"/>
      <c r="M24" s="404"/>
      <c r="N24" s="404"/>
    </row>
    <row r="25" spans="1:14" s="405" customFormat="1" ht="19.5" customHeight="1">
      <c r="A25" s="402" t="s">
        <v>623</v>
      </c>
      <c r="B25" s="402" t="s">
        <v>586</v>
      </c>
      <c r="C25" s="403" t="s">
        <v>1091</v>
      </c>
      <c r="D25" s="404">
        <v>273183104</v>
      </c>
      <c r="E25" s="404" t="s">
        <v>613</v>
      </c>
      <c r="F25" s="404">
        <v>10949588</v>
      </c>
      <c r="G25" s="404">
        <v>1484000</v>
      </c>
      <c r="H25" s="404" t="s">
        <v>613</v>
      </c>
      <c r="I25" s="404">
        <v>12433588</v>
      </c>
      <c r="J25" s="404" t="s">
        <v>613</v>
      </c>
      <c r="K25" s="404">
        <v>934384</v>
      </c>
      <c r="L25" s="404">
        <v>249735132</v>
      </c>
      <c r="M25" s="404">
        <v>10080000</v>
      </c>
      <c r="N25" s="404">
        <v>260749516</v>
      </c>
    </row>
    <row r="26" spans="1:14" s="405" customFormat="1" ht="19.5" customHeight="1">
      <c r="A26" s="402" t="s">
        <v>586</v>
      </c>
      <c r="B26" s="402" t="s">
        <v>620</v>
      </c>
      <c r="C26" s="403" t="s">
        <v>1092</v>
      </c>
      <c r="D26" s="404">
        <v>5724086</v>
      </c>
      <c r="E26" s="404" t="s">
        <v>613</v>
      </c>
      <c r="F26" s="404">
        <v>198000</v>
      </c>
      <c r="G26" s="404" t="s">
        <v>613</v>
      </c>
      <c r="H26" s="404" t="s">
        <v>613</v>
      </c>
      <c r="I26" s="404">
        <v>198000</v>
      </c>
      <c r="J26" s="404" t="s">
        <v>613</v>
      </c>
      <c r="K26" s="404" t="s">
        <v>613</v>
      </c>
      <c r="L26" s="404">
        <v>5526086</v>
      </c>
      <c r="M26" s="404" t="s">
        <v>613</v>
      </c>
      <c r="N26" s="404">
        <v>5526086</v>
      </c>
    </row>
    <row r="27" spans="1:14" s="405" customFormat="1" ht="19.5" customHeight="1">
      <c r="A27" s="402" t="s">
        <v>586</v>
      </c>
      <c r="B27" s="402" t="s">
        <v>623</v>
      </c>
      <c r="C27" s="403" t="s">
        <v>1093</v>
      </c>
      <c r="D27" s="404">
        <v>18260000</v>
      </c>
      <c r="E27" s="404" t="s">
        <v>613</v>
      </c>
      <c r="F27" s="404" t="s">
        <v>613</v>
      </c>
      <c r="G27" s="404" t="s">
        <v>613</v>
      </c>
      <c r="H27" s="404" t="s">
        <v>613</v>
      </c>
      <c r="I27" s="404" t="s">
        <v>613</v>
      </c>
      <c r="J27" s="404" t="s">
        <v>613</v>
      </c>
      <c r="K27" s="404" t="s">
        <v>613</v>
      </c>
      <c r="L27" s="404">
        <v>18260000</v>
      </c>
      <c r="M27" s="404" t="s">
        <v>613</v>
      </c>
      <c r="N27" s="404">
        <v>18260000</v>
      </c>
    </row>
    <row r="28" spans="1:14" s="405" customFormat="1" ht="19.5" customHeight="1">
      <c r="A28" s="402" t="s">
        <v>586</v>
      </c>
      <c r="B28" s="402" t="s">
        <v>626</v>
      </c>
      <c r="C28" s="403" t="s">
        <v>1094</v>
      </c>
      <c r="D28" s="404">
        <v>13250000</v>
      </c>
      <c r="E28" s="404" t="s">
        <v>613</v>
      </c>
      <c r="F28" s="404" t="s">
        <v>613</v>
      </c>
      <c r="G28" s="404" t="s">
        <v>613</v>
      </c>
      <c r="H28" s="404" t="s">
        <v>613</v>
      </c>
      <c r="I28" s="404" t="s">
        <v>613</v>
      </c>
      <c r="J28" s="404" t="s">
        <v>613</v>
      </c>
      <c r="K28" s="404" t="s">
        <v>613</v>
      </c>
      <c r="L28" s="404">
        <v>13250000</v>
      </c>
      <c r="M28" s="404" t="s">
        <v>613</v>
      </c>
      <c r="N28" s="404">
        <v>13250000</v>
      </c>
    </row>
    <row r="29" spans="1:14" s="405" customFormat="1" ht="19.5" customHeight="1">
      <c r="A29" s="402" t="s">
        <v>586</v>
      </c>
      <c r="B29" s="402" t="s">
        <v>666</v>
      </c>
      <c r="C29" s="403" t="s">
        <v>1096</v>
      </c>
      <c r="D29" s="404">
        <v>9097500</v>
      </c>
      <c r="E29" s="404" t="s">
        <v>613</v>
      </c>
      <c r="F29" s="404">
        <v>2097500</v>
      </c>
      <c r="G29" s="404" t="s">
        <v>613</v>
      </c>
      <c r="H29" s="404" t="s">
        <v>613</v>
      </c>
      <c r="I29" s="404">
        <v>2097500</v>
      </c>
      <c r="J29" s="404" t="s">
        <v>613</v>
      </c>
      <c r="K29" s="404" t="s">
        <v>613</v>
      </c>
      <c r="L29" s="404">
        <v>7000000</v>
      </c>
      <c r="M29" s="404" t="s">
        <v>613</v>
      </c>
      <c r="N29" s="404">
        <v>7000000</v>
      </c>
    </row>
    <row r="30" spans="1:14" s="405" customFormat="1" ht="19.5" customHeight="1">
      <c r="A30" s="402" t="s">
        <v>586</v>
      </c>
      <c r="B30" s="402" t="s">
        <v>709</v>
      </c>
      <c r="C30" s="403" t="s">
        <v>1097</v>
      </c>
      <c r="D30" s="404">
        <v>18114280</v>
      </c>
      <c r="E30" s="404" t="s">
        <v>613</v>
      </c>
      <c r="F30" s="404" t="s">
        <v>613</v>
      </c>
      <c r="G30" s="404" t="s">
        <v>613</v>
      </c>
      <c r="H30" s="404" t="s">
        <v>613</v>
      </c>
      <c r="I30" s="404" t="s">
        <v>613</v>
      </c>
      <c r="J30" s="404" t="s">
        <v>613</v>
      </c>
      <c r="K30" s="404" t="s">
        <v>613</v>
      </c>
      <c r="L30" s="404">
        <v>18114280</v>
      </c>
      <c r="M30" s="404" t="s">
        <v>613</v>
      </c>
      <c r="N30" s="404">
        <v>18114280</v>
      </c>
    </row>
    <row r="31" spans="1:14" s="405" customFormat="1" ht="19.5" customHeight="1">
      <c r="A31" s="402" t="s">
        <v>586</v>
      </c>
      <c r="B31" s="402" t="s">
        <v>1098</v>
      </c>
      <c r="C31" s="403" t="s">
        <v>1099</v>
      </c>
      <c r="D31" s="404">
        <v>208737238</v>
      </c>
      <c r="E31" s="404" t="s">
        <v>613</v>
      </c>
      <c r="F31" s="404">
        <v>8654088</v>
      </c>
      <c r="G31" s="404">
        <v>1484000</v>
      </c>
      <c r="H31" s="404" t="s">
        <v>613</v>
      </c>
      <c r="I31" s="404">
        <v>10138088</v>
      </c>
      <c r="J31" s="404" t="s">
        <v>613</v>
      </c>
      <c r="K31" s="404">
        <v>934384</v>
      </c>
      <c r="L31" s="404">
        <v>187584766</v>
      </c>
      <c r="M31" s="404">
        <v>10080000</v>
      </c>
      <c r="N31" s="404">
        <v>198599150</v>
      </c>
    </row>
    <row r="32" spans="1:14" s="405" customFormat="1" ht="19.5" customHeight="1">
      <c r="A32" s="402" t="s">
        <v>1100</v>
      </c>
      <c r="B32" s="402" t="s">
        <v>586</v>
      </c>
      <c r="C32" s="403" t="s">
        <v>1101</v>
      </c>
      <c r="D32" s="404">
        <v>900000</v>
      </c>
      <c r="E32" s="404" t="s">
        <v>613</v>
      </c>
      <c r="F32" s="404" t="s">
        <v>613</v>
      </c>
      <c r="G32" s="404" t="s">
        <v>613</v>
      </c>
      <c r="H32" s="404" t="s">
        <v>613</v>
      </c>
      <c r="I32" s="404" t="s">
        <v>613</v>
      </c>
      <c r="J32" s="404" t="s">
        <v>613</v>
      </c>
      <c r="K32" s="404">
        <v>900000</v>
      </c>
      <c r="L32" s="404" t="s">
        <v>613</v>
      </c>
      <c r="M32" s="404" t="s">
        <v>613</v>
      </c>
      <c r="N32" s="404">
        <v>900000</v>
      </c>
    </row>
    <row r="33" spans="1:14" s="405" customFormat="1" ht="19.5" customHeight="1">
      <c r="A33" s="402" t="s">
        <v>586</v>
      </c>
      <c r="B33" s="402" t="s">
        <v>957</v>
      </c>
      <c r="C33" s="403" t="s">
        <v>772</v>
      </c>
      <c r="D33" s="404">
        <v>900000</v>
      </c>
      <c r="E33" s="404" t="s">
        <v>613</v>
      </c>
      <c r="F33" s="404" t="s">
        <v>613</v>
      </c>
      <c r="G33" s="404" t="s">
        <v>613</v>
      </c>
      <c r="H33" s="404" t="s">
        <v>613</v>
      </c>
      <c r="I33" s="404" t="s">
        <v>613</v>
      </c>
      <c r="J33" s="404" t="s">
        <v>613</v>
      </c>
      <c r="K33" s="404">
        <v>900000</v>
      </c>
      <c r="L33" s="404" t="s">
        <v>613</v>
      </c>
      <c r="M33" s="404" t="s">
        <v>613</v>
      </c>
      <c r="N33" s="404">
        <v>900000</v>
      </c>
    </row>
    <row r="34" spans="1:14" s="405" customFormat="1" ht="19.5" customHeight="1">
      <c r="A34" s="402" t="s">
        <v>586</v>
      </c>
      <c r="B34" s="402" t="s">
        <v>586</v>
      </c>
      <c r="C34" s="403" t="s">
        <v>1105</v>
      </c>
      <c r="D34" s="404">
        <v>274083104</v>
      </c>
      <c r="E34" s="404" t="s">
        <v>613</v>
      </c>
      <c r="F34" s="404">
        <v>10949588</v>
      </c>
      <c r="G34" s="404">
        <v>1484000</v>
      </c>
      <c r="H34" s="404" t="s">
        <v>613</v>
      </c>
      <c r="I34" s="404">
        <v>12433588</v>
      </c>
      <c r="J34" s="404" t="s">
        <v>613</v>
      </c>
      <c r="K34" s="404">
        <v>1834384</v>
      </c>
      <c r="L34" s="404">
        <v>249735132</v>
      </c>
      <c r="M34" s="404">
        <v>10080000</v>
      </c>
      <c r="N34" s="404">
        <v>261649516</v>
      </c>
    </row>
    <row r="41" spans="1:14" ht="13.5">
      <c r="A41" s="406"/>
      <c r="B41" s="406"/>
      <c r="C41" s="407"/>
      <c r="D41" s="408"/>
      <c r="E41" s="408"/>
      <c r="F41" s="408"/>
      <c r="G41" s="408"/>
      <c r="H41" s="408"/>
      <c r="I41" s="408"/>
      <c r="J41" s="408"/>
      <c r="K41" s="408"/>
      <c r="L41" s="408"/>
      <c r="M41" s="408"/>
      <c r="N41" s="408"/>
    </row>
  </sheetData>
  <sheetProtection/>
  <mergeCells count="11">
    <mergeCell ref="A4:C4"/>
    <mergeCell ref="J4:N4"/>
    <mergeCell ref="D4:D5"/>
    <mergeCell ref="E4:G4"/>
    <mergeCell ref="H4:I4"/>
    <mergeCell ref="A2:G2"/>
    <mergeCell ref="A1:G1"/>
    <mergeCell ref="H2:N2"/>
    <mergeCell ref="H1:N1"/>
    <mergeCell ref="H3:I3"/>
    <mergeCell ref="M3:N3"/>
  </mergeCells>
  <printOptions horizontalCentered="1"/>
  <pageMargins left="0.3937007874015748" right="0.3937007874015748" top="0.5118110236220472" bottom="0.5905511811023623" header="0.5118110236220472" footer="0.31496062992125984"/>
  <pageSetup firstPageNumber="64" useFirstPageNumber="1" horizontalDpi="600" verticalDpi="600" orientation="portrait" pageOrder="overThenDown" paperSize="9" r:id="rId1"/>
  <headerFooter alignWithMargins="0">
    <oddFooter>&amp;L&amp;C&amp;"Times New Roman,標準"&amp;P&amp;R</oddFooter>
  </headerFooter>
</worksheet>
</file>

<file path=xl/worksheets/sheet26.xml><?xml version="1.0" encoding="utf-8"?>
<worksheet xmlns="http://schemas.openxmlformats.org/spreadsheetml/2006/main" xmlns:r="http://schemas.openxmlformats.org/officeDocument/2006/relationships">
  <dimension ref="A1:G21"/>
  <sheetViews>
    <sheetView zoomScalePageLayoutView="0" workbookViewId="0" topLeftCell="A16">
      <selection activeCell="C18" sqref="C18"/>
    </sheetView>
  </sheetViews>
  <sheetFormatPr defaultColWidth="8.33203125" defaultRowHeight="11.25"/>
  <cols>
    <col min="1" max="1" width="5.66015625" style="415" customWidth="1"/>
    <col min="2" max="2" width="23.16015625" style="418" customWidth="1"/>
    <col min="3" max="3" width="14.5" style="416" customWidth="1"/>
    <col min="4" max="4" width="15.16015625" style="416" customWidth="1"/>
    <col min="5" max="5" width="14.16015625" style="416" customWidth="1"/>
    <col min="6" max="6" width="7.83203125" style="417" customWidth="1"/>
    <col min="7" max="7" width="36.83203125" style="418" customWidth="1"/>
    <col min="8" max="16384" width="8.33203125" style="419" customWidth="1"/>
  </cols>
  <sheetData>
    <row r="1" spans="1:7" s="413" customFormat="1" ht="19.5" customHeight="1">
      <c r="A1" s="1021" t="s">
        <v>1109</v>
      </c>
      <c r="B1" s="1024" t="s">
        <v>821</v>
      </c>
      <c r="C1" s="1023" t="s">
        <v>1110</v>
      </c>
      <c r="D1" s="1023"/>
      <c r="E1" s="1023"/>
      <c r="F1" s="1023"/>
      <c r="G1" s="1021" t="s">
        <v>1111</v>
      </c>
    </row>
    <row r="2" spans="1:7" s="414" customFormat="1" ht="19.5" customHeight="1">
      <c r="A2" s="1022"/>
      <c r="B2" s="1022"/>
      <c r="C2" s="420" t="s">
        <v>609</v>
      </c>
      <c r="D2" s="420" t="s">
        <v>610</v>
      </c>
      <c r="E2" s="420" t="s">
        <v>680</v>
      </c>
      <c r="F2" s="421" t="s">
        <v>557</v>
      </c>
      <c r="G2" s="1022"/>
    </row>
    <row r="3" spans="1:7" ht="19.5" customHeight="1">
      <c r="A3" s="422" t="s">
        <v>586</v>
      </c>
      <c r="B3" s="423" t="s">
        <v>680</v>
      </c>
      <c r="C3" s="424">
        <v>134000</v>
      </c>
      <c r="D3" s="424">
        <v>8351000</v>
      </c>
      <c r="E3" s="424">
        <v>8485000</v>
      </c>
      <c r="F3" s="425"/>
      <c r="G3" s="426"/>
    </row>
    <row r="4" spans="1:7" ht="15.75" customHeight="1">
      <c r="A4" s="422">
        <v>108</v>
      </c>
      <c r="B4" s="426" t="s">
        <v>1112</v>
      </c>
      <c r="C4" s="424">
        <v>134000</v>
      </c>
      <c r="D4" s="424">
        <v>8351000</v>
      </c>
      <c r="E4" s="424">
        <v>8485000</v>
      </c>
      <c r="F4" s="425"/>
      <c r="G4" s="426"/>
    </row>
    <row r="5" spans="1:7" ht="15.75" customHeight="1">
      <c r="A5" s="422" t="s">
        <v>586</v>
      </c>
      <c r="B5" s="426" t="s">
        <v>886</v>
      </c>
      <c r="C5" s="424" t="s">
        <v>613</v>
      </c>
      <c r="D5" s="424">
        <v>200000</v>
      </c>
      <c r="E5" s="424">
        <v>200000</v>
      </c>
      <c r="F5" s="425"/>
      <c r="G5" s="426"/>
    </row>
    <row r="6" spans="1:7" ht="15.75" customHeight="1">
      <c r="A6" s="422" t="s">
        <v>586</v>
      </c>
      <c r="B6" s="426" t="s">
        <v>1113</v>
      </c>
      <c r="C6" s="424" t="s">
        <v>613</v>
      </c>
      <c r="D6" s="424">
        <v>100000</v>
      </c>
      <c r="E6" s="424">
        <v>100000</v>
      </c>
      <c r="F6" s="425"/>
      <c r="G6" s="426"/>
    </row>
    <row r="7" spans="1:7" ht="15.75" customHeight="1">
      <c r="A7" s="422" t="s">
        <v>586</v>
      </c>
      <c r="B7" s="426" t="s">
        <v>1114</v>
      </c>
      <c r="C7" s="424" t="s">
        <v>613</v>
      </c>
      <c r="D7" s="424">
        <v>100000</v>
      </c>
      <c r="E7" s="424">
        <v>100000</v>
      </c>
      <c r="F7" s="425" t="s">
        <v>1115</v>
      </c>
      <c r="G7" s="426"/>
    </row>
    <row r="8" spans="1:7" ht="15.75" customHeight="1">
      <c r="A8" s="422" t="s">
        <v>586</v>
      </c>
      <c r="B8" s="426" t="s">
        <v>708</v>
      </c>
      <c r="C8" s="424" t="s">
        <v>613</v>
      </c>
      <c r="D8" s="424">
        <v>100000</v>
      </c>
      <c r="E8" s="424">
        <v>100000</v>
      </c>
      <c r="F8" s="425"/>
      <c r="G8" s="426"/>
    </row>
    <row r="9" spans="1:7" ht="15.75" customHeight="1">
      <c r="A9" s="422" t="s">
        <v>586</v>
      </c>
      <c r="B9" s="426" t="s">
        <v>1116</v>
      </c>
      <c r="C9" s="424" t="s">
        <v>613</v>
      </c>
      <c r="D9" s="424">
        <v>100000</v>
      </c>
      <c r="E9" s="424">
        <v>100000</v>
      </c>
      <c r="F9" s="425" t="s">
        <v>1117</v>
      </c>
      <c r="G9" s="426"/>
    </row>
    <row r="10" spans="1:7" ht="15.75" customHeight="1">
      <c r="A10" s="422" t="s">
        <v>586</v>
      </c>
      <c r="B10" s="426" t="s">
        <v>888</v>
      </c>
      <c r="C10" s="424">
        <v>134000</v>
      </c>
      <c r="D10" s="424" t="s">
        <v>613</v>
      </c>
      <c r="E10" s="424">
        <v>134000</v>
      </c>
      <c r="F10" s="425"/>
      <c r="G10" s="426"/>
    </row>
    <row r="11" spans="1:7" ht="15.75" customHeight="1">
      <c r="A11" s="422" t="s">
        <v>586</v>
      </c>
      <c r="B11" s="426" t="s">
        <v>1118</v>
      </c>
      <c r="C11" s="424">
        <v>134000</v>
      </c>
      <c r="D11" s="424" t="s">
        <v>613</v>
      </c>
      <c r="E11" s="424">
        <v>134000</v>
      </c>
      <c r="F11" s="425"/>
      <c r="G11" s="426"/>
    </row>
    <row r="12" spans="1:7" ht="45" customHeight="1">
      <c r="A12" s="422" t="s">
        <v>586</v>
      </c>
      <c r="B12" s="426" t="s">
        <v>1119</v>
      </c>
      <c r="C12" s="424">
        <v>134000</v>
      </c>
      <c r="D12" s="424" t="s">
        <v>613</v>
      </c>
      <c r="E12" s="424">
        <v>134000</v>
      </c>
      <c r="F12" s="425" t="s">
        <v>1120</v>
      </c>
      <c r="G12" s="426" t="s">
        <v>1132</v>
      </c>
    </row>
    <row r="13" spans="1:7" ht="15.75" customHeight="1">
      <c r="A13" s="422" t="s">
        <v>586</v>
      </c>
      <c r="B13" s="426" t="s">
        <v>1121</v>
      </c>
      <c r="C13" s="424" t="s">
        <v>613</v>
      </c>
      <c r="D13" s="424">
        <v>6125000</v>
      </c>
      <c r="E13" s="424">
        <v>6125000</v>
      </c>
      <c r="F13" s="425"/>
      <c r="G13" s="426"/>
    </row>
    <row r="14" spans="1:7" ht="15.75" customHeight="1">
      <c r="A14" s="422" t="s">
        <v>586</v>
      </c>
      <c r="B14" s="426" t="s">
        <v>1122</v>
      </c>
      <c r="C14" s="424" t="s">
        <v>613</v>
      </c>
      <c r="D14" s="424">
        <v>6125000</v>
      </c>
      <c r="E14" s="424">
        <v>6125000</v>
      </c>
      <c r="F14" s="425"/>
      <c r="G14" s="426"/>
    </row>
    <row r="15" spans="1:7" ht="210" customHeight="1">
      <c r="A15" s="422" t="s">
        <v>586</v>
      </c>
      <c r="B15" s="426" t="s">
        <v>1123</v>
      </c>
      <c r="C15" s="424" t="s">
        <v>613</v>
      </c>
      <c r="D15" s="424">
        <v>6125000</v>
      </c>
      <c r="E15" s="424">
        <v>6125000</v>
      </c>
      <c r="F15" s="425" t="s">
        <v>1124</v>
      </c>
      <c r="G15" s="426" t="s">
        <v>1583</v>
      </c>
    </row>
    <row r="16" spans="1:7" ht="13.5">
      <c r="A16" s="422" t="s">
        <v>586</v>
      </c>
      <c r="B16" s="426" t="s">
        <v>889</v>
      </c>
      <c r="C16" s="424" t="s">
        <v>613</v>
      </c>
      <c r="D16" s="424">
        <v>926000</v>
      </c>
      <c r="E16" s="424">
        <v>926000</v>
      </c>
      <c r="F16" s="425"/>
      <c r="G16" s="426"/>
    </row>
    <row r="17" spans="1:7" ht="13.5">
      <c r="A17" s="422" t="s">
        <v>586</v>
      </c>
      <c r="B17" s="426" t="s">
        <v>1125</v>
      </c>
      <c r="C17" s="424" t="s">
        <v>613</v>
      </c>
      <c r="D17" s="424">
        <v>926000</v>
      </c>
      <c r="E17" s="424">
        <v>926000</v>
      </c>
      <c r="F17" s="425"/>
      <c r="G17" s="426"/>
    </row>
    <row r="18" spans="1:7" ht="155.25" customHeight="1">
      <c r="A18" s="422" t="s">
        <v>586</v>
      </c>
      <c r="B18" s="426" t="s">
        <v>1126</v>
      </c>
      <c r="C18" s="424" t="s">
        <v>613</v>
      </c>
      <c r="D18" s="424">
        <v>926000</v>
      </c>
      <c r="E18" s="424">
        <v>926000</v>
      </c>
      <c r="F18" s="425" t="s">
        <v>1127</v>
      </c>
      <c r="G18" s="426" t="s">
        <v>1584</v>
      </c>
    </row>
    <row r="19" spans="1:7" ht="15.75" customHeight="1">
      <c r="A19" s="422" t="s">
        <v>586</v>
      </c>
      <c r="B19" s="426" t="s">
        <v>890</v>
      </c>
      <c r="C19" s="424" t="s">
        <v>613</v>
      </c>
      <c r="D19" s="424">
        <v>1100000</v>
      </c>
      <c r="E19" s="424">
        <v>1100000</v>
      </c>
      <c r="F19" s="425"/>
      <c r="G19" s="426"/>
    </row>
    <row r="20" spans="1:7" ht="15.75" customHeight="1">
      <c r="A20" s="422" t="s">
        <v>586</v>
      </c>
      <c r="B20" s="426" t="s">
        <v>1128</v>
      </c>
      <c r="C20" s="424" t="s">
        <v>613</v>
      </c>
      <c r="D20" s="424">
        <v>1100000</v>
      </c>
      <c r="E20" s="424">
        <v>1100000</v>
      </c>
      <c r="F20" s="425"/>
      <c r="G20" s="426"/>
    </row>
    <row r="21" spans="1:7" ht="54">
      <c r="A21" s="706" t="s">
        <v>586</v>
      </c>
      <c r="B21" s="707" t="s">
        <v>1129</v>
      </c>
      <c r="C21" s="708" t="s">
        <v>613</v>
      </c>
      <c r="D21" s="708">
        <v>1100000</v>
      </c>
      <c r="E21" s="708">
        <v>1100000</v>
      </c>
      <c r="F21" s="709" t="s">
        <v>1130</v>
      </c>
      <c r="G21" s="707" t="s">
        <v>1585</v>
      </c>
    </row>
  </sheetData>
  <sheetProtection/>
  <mergeCells count="4">
    <mergeCell ref="A1:A2"/>
    <mergeCell ref="C1:F1"/>
    <mergeCell ref="G1:G2"/>
    <mergeCell ref="B1:B2"/>
  </mergeCells>
  <printOptions horizontalCentered="1"/>
  <pageMargins left="0.3937007874015748" right="0.3937007874015748" top="1.2598425196850394" bottom="0.5905511811023623" header="0.4724409448818898" footer="0.31496062992125984"/>
  <pageSetup firstPageNumber="66" useFirstPageNumber="1" horizontalDpi="600" verticalDpi="600" orientation="portrait" paperSize="9" r:id="rId1"/>
  <headerFooter alignWithMargins="0">
    <oddHeader>&amp;L&amp;C&amp;14&amp;U雲林縣麥寮鄉總決算&amp;12
&amp;16歲入保留分析表&amp;12&amp;U
中華民國108年度&amp;R&amp;10
&amp;12單位:新臺幣元</oddHeader>
    <oddFooter>&amp;L&amp;C&amp;10&amp;P&amp;R</oddFooter>
  </headerFooter>
</worksheet>
</file>

<file path=xl/worksheets/sheet27.xml><?xml version="1.0" encoding="utf-8"?>
<worksheet xmlns="http://schemas.openxmlformats.org/spreadsheetml/2006/main" xmlns:r="http://schemas.openxmlformats.org/officeDocument/2006/relationships">
  <dimension ref="A1:E100"/>
  <sheetViews>
    <sheetView zoomScalePageLayoutView="0" workbookViewId="0" topLeftCell="A43">
      <selection activeCell="E55" sqref="E55"/>
    </sheetView>
  </sheetViews>
  <sheetFormatPr defaultColWidth="8.33203125" defaultRowHeight="11.25"/>
  <cols>
    <col min="1" max="1" width="6.16015625" style="721" customWidth="1"/>
    <col min="2" max="2" width="40" style="722" customWidth="1"/>
    <col min="3" max="3" width="19" style="723" customWidth="1"/>
    <col min="4" max="4" width="10.33203125" style="716" customWidth="1"/>
    <col min="5" max="5" width="39.83203125" style="717" customWidth="1"/>
    <col min="6" max="16384" width="8.33203125" style="718" customWidth="1"/>
  </cols>
  <sheetData>
    <row r="1" spans="1:5" s="710" customFormat="1" ht="30" customHeight="1">
      <c r="A1" s="1025" t="s">
        <v>1109</v>
      </c>
      <c r="B1" s="1025" t="s">
        <v>821</v>
      </c>
      <c r="C1" s="1027" t="s">
        <v>1190</v>
      </c>
      <c r="D1" s="1028"/>
      <c r="E1" s="1025" t="s">
        <v>1134</v>
      </c>
    </row>
    <row r="2" spans="1:5" s="712" customFormat="1" ht="19.5" customHeight="1">
      <c r="A2" s="1026"/>
      <c r="B2" s="1026"/>
      <c r="C2" s="711" t="s">
        <v>556</v>
      </c>
      <c r="D2" s="711" t="s">
        <v>557</v>
      </c>
      <c r="E2" s="1026"/>
    </row>
    <row r="3" spans="1:3" ht="13.5">
      <c r="A3" s="713" t="s">
        <v>586</v>
      </c>
      <c r="B3" s="714" t="s">
        <v>680</v>
      </c>
      <c r="C3" s="715">
        <v>40255803</v>
      </c>
    </row>
    <row r="4" spans="1:3" ht="13.5">
      <c r="A4" s="713">
        <v>107</v>
      </c>
      <c r="B4" s="714" t="s">
        <v>1135</v>
      </c>
      <c r="C4" s="715">
        <v>348070</v>
      </c>
    </row>
    <row r="5" spans="1:3" ht="13.5">
      <c r="A5" s="713" t="s">
        <v>586</v>
      </c>
      <c r="B5" s="714" t="s">
        <v>890</v>
      </c>
      <c r="C5" s="715">
        <v>348070</v>
      </c>
    </row>
    <row r="6" spans="1:3" ht="13.5">
      <c r="A6" s="713" t="s">
        <v>586</v>
      </c>
      <c r="B6" s="714" t="s">
        <v>1128</v>
      </c>
      <c r="C6" s="715">
        <v>348070</v>
      </c>
    </row>
    <row r="7" spans="1:5" ht="27">
      <c r="A7" s="713" t="s">
        <v>586</v>
      </c>
      <c r="B7" s="714" t="s">
        <v>1129</v>
      </c>
      <c r="C7" s="715">
        <v>348070</v>
      </c>
      <c r="D7" s="719" t="s">
        <v>1136</v>
      </c>
      <c r="E7" s="720" t="s">
        <v>1311</v>
      </c>
    </row>
    <row r="8" spans="1:5" ht="13.5">
      <c r="A8" s="713">
        <v>108</v>
      </c>
      <c r="B8" s="714" t="s">
        <v>1137</v>
      </c>
      <c r="C8" s="715">
        <v>39907733</v>
      </c>
      <c r="D8" s="719"/>
      <c r="E8" s="720"/>
    </row>
    <row r="9" spans="1:5" ht="13.5">
      <c r="A9" s="713" t="s">
        <v>586</v>
      </c>
      <c r="B9" s="714" t="s">
        <v>886</v>
      </c>
      <c r="C9" s="715">
        <v>25420311</v>
      </c>
      <c r="D9" s="719"/>
      <c r="E9" s="720"/>
    </row>
    <row r="10" spans="1:5" ht="13.5">
      <c r="A10" s="713" t="s">
        <v>586</v>
      </c>
      <c r="B10" s="714" t="s">
        <v>1113</v>
      </c>
      <c r="C10" s="715">
        <v>20012432</v>
      </c>
      <c r="D10" s="719"/>
      <c r="E10" s="720"/>
    </row>
    <row r="11" spans="1:5" ht="27">
      <c r="A11" s="713" t="s">
        <v>586</v>
      </c>
      <c r="B11" s="714" t="s">
        <v>1114</v>
      </c>
      <c r="C11" s="715">
        <v>20012432</v>
      </c>
      <c r="D11" s="719" t="s">
        <v>1138</v>
      </c>
      <c r="E11" s="720" t="s">
        <v>1312</v>
      </c>
    </row>
    <row r="12" spans="1:5" ht="13.5">
      <c r="A12" s="713" t="s">
        <v>586</v>
      </c>
      <c r="B12" s="714" t="s">
        <v>708</v>
      </c>
      <c r="C12" s="715">
        <v>49951</v>
      </c>
      <c r="D12" s="719"/>
      <c r="E12" s="720"/>
    </row>
    <row r="13" spans="1:5" ht="13.5">
      <c r="A13" s="713" t="s">
        <v>586</v>
      </c>
      <c r="B13" s="714" t="s">
        <v>1116</v>
      </c>
      <c r="C13" s="715">
        <v>49951</v>
      </c>
      <c r="D13" s="719" t="s">
        <v>1139</v>
      </c>
      <c r="E13" s="720"/>
    </row>
    <row r="14" spans="1:5" ht="13.5">
      <c r="A14" s="713" t="s">
        <v>586</v>
      </c>
      <c r="B14" s="714" t="s">
        <v>1140</v>
      </c>
      <c r="C14" s="715">
        <v>549417</v>
      </c>
      <c r="D14" s="719"/>
      <c r="E14" s="720"/>
    </row>
    <row r="15" spans="1:5" ht="13.5">
      <c r="A15" s="713" t="s">
        <v>586</v>
      </c>
      <c r="B15" s="714" t="s">
        <v>1141</v>
      </c>
      <c r="C15" s="715">
        <v>549417</v>
      </c>
      <c r="D15" s="719" t="s">
        <v>1142</v>
      </c>
      <c r="E15" s="720" t="s">
        <v>1313</v>
      </c>
    </row>
    <row r="16" spans="1:5" ht="13.5">
      <c r="A16" s="713" t="s">
        <v>586</v>
      </c>
      <c r="B16" s="714" t="s">
        <v>1143</v>
      </c>
      <c r="C16" s="715">
        <v>531390</v>
      </c>
      <c r="D16" s="719"/>
      <c r="E16" s="720"/>
    </row>
    <row r="17" spans="1:5" ht="13.5">
      <c r="A17" s="713" t="s">
        <v>586</v>
      </c>
      <c r="B17" s="714" t="s">
        <v>1144</v>
      </c>
      <c r="C17" s="715">
        <v>531390</v>
      </c>
      <c r="D17" s="719" t="s">
        <v>1145</v>
      </c>
      <c r="E17" s="720" t="s">
        <v>1318</v>
      </c>
    </row>
    <row r="18" spans="1:5" ht="13.5">
      <c r="A18" s="713" t="s">
        <v>586</v>
      </c>
      <c r="B18" s="714" t="s">
        <v>1146</v>
      </c>
      <c r="C18" s="715">
        <v>4276906</v>
      </c>
      <c r="D18" s="719"/>
      <c r="E18" s="720"/>
    </row>
    <row r="19" spans="1:5" ht="16.5" customHeight="1">
      <c r="A19" s="713" t="s">
        <v>586</v>
      </c>
      <c r="B19" s="714" t="s">
        <v>1147</v>
      </c>
      <c r="C19" s="715">
        <v>3857446</v>
      </c>
      <c r="D19" s="719" t="s">
        <v>1148</v>
      </c>
      <c r="E19" s="720" t="s">
        <v>1314</v>
      </c>
    </row>
    <row r="20" spans="1:5" ht="13.5">
      <c r="A20" s="713" t="s">
        <v>586</v>
      </c>
      <c r="B20" s="714" t="s">
        <v>1149</v>
      </c>
      <c r="C20" s="715">
        <v>419460</v>
      </c>
      <c r="D20" s="719" t="s">
        <v>1150</v>
      </c>
      <c r="E20" s="720" t="s">
        <v>1314</v>
      </c>
    </row>
    <row r="21" spans="1:5" ht="13.5">
      <c r="A21" s="713" t="s">
        <v>586</v>
      </c>
      <c r="B21" s="714" t="s">
        <v>1151</v>
      </c>
      <c r="C21" s="715">
        <v>215</v>
      </c>
      <c r="D21" s="719"/>
      <c r="E21" s="720"/>
    </row>
    <row r="22" spans="1:5" ht="13.5">
      <c r="A22" s="713" t="s">
        <v>586</v>
      </c>
      <c r="B22" s="714" t="s">
        <v>1152</v>
      </c>
      <c r="C22" s="715">
        <v>215</v>
      </c>
      <c r="D22" s="719" t="s">
        <v>586</v>
      </c>
      <c r="E22" s="720"/>
    </row>
    <row r="23" spans="1:5" ht="13.5">
      <c r="A23" s="713" t="s">
        <v>586</v>
      </c>
      <c r="B23" s="714" t="s">
        <v>887</v>
      </c>
      <c r="C23" s="715">
        <v>628532</v>
      </c>
      <c r="D23" s="719"/>
      <c r="E23" s="720"/>
    </row>
    <row r="24" spans="1:5" ht="13.5">
      <c r="A24" s="713" t="s">
        <v>586</v>
      </c>
      <c r="B24" s="714" t="s">
        <v>1153</v>
      </c>
      <c r="C24" s="715">
        <v>167264</v>
      </c>
      <c r="D24" s="719"/>
      <c r="E24" s="720"/>
    </row>
    <row r="25" spans="1:5" ht="13.5">
      <c r="A25" s="713" t="s">
        <v>586</v>
      </c>
      <c r="B25" s="714" t="s">
        <v>1154</v>
      </c>
      <c r="C25" s="715">
        <v>167264</v>
      </c>
      <c r="D25" s="719" t="s">
        <v>1155</v>
      </c>
      <c r="E25" s="720" t="s">
        <v>1315</v>
      </c>
    </row>
    <row r="26" spans="1:5" ht="13.5">
      <c r="A26" s="713" t="s">
        <v>586</v>
      </c>
      <c r="B26" s="714" t="s">
        <v>1156</v>
      </c>
      <c r="C26" s="715">
        <v>30000</v>
      </c>
      <c r="D26" s="719"/>
      <c r="E26" s="720"/>
    </row>
    <row r="27" spans="1:5" ht="13.5">
      <c r="A27" s="713" t="s">
        <v>586</v>
      </c>
      <c r="B27" s="714" t="s">
        <v>1157</v>
      </c>
      <c r="C27" s="715">
        <v>30000</v>
      </c>
      <c r="D27" s="719" t="s">
        <v>586</v>
      </c>
      <c r="E27" s="720" t="s">
        <v>1389</v>
      </c>
    </row>
    <row r="28" spans="1:5" ht="13.5">
      <c r="A28" s="713" t="s">
        <v>586</v>
      </c>
      <c r="B28" s="714" t="s">
        <v>1158</v>
      </c>
      <c r="C28" s="715">
        <v>431268</v>
      </c>
      <c r="D28" s="719"/>
      <c r="E28" s="720"/>
    </row>
    <row r="29" spans="1:5" ht="13.5">
      <c r="A29" s="713" t="s">
        <v>586</v>
      </c>
      <c r="B29" s="714" t="s">
        <v>1159</v>
      </c>
      <c r="C29" s="715">
        <v>431268</v>
      </c>
      <c r="D29" s="719" t="s">
        <v>1160</v>
      </c>
      <c r="E29" s="720" t="s">
        <v>1315</v>
      </c>
    </row>
    <row r="30" spans="1:5" ht="13.5">
      <c r="A30" s="713" t="s">
        <v>586</v>
      </c>
      <c r="B30" s="714" t="s">
        <v>888</v>
      </c>
      <c r="C30" s="715">
        <v>18346140</v>
      </c>
      <c r="D30" s="719"/>
      <c r="E30" s="720"/>
    </row>
    <row r="31" spans="1:5" ht="13.5">
      <c r="A31" s="713" t="s">
        <v>586</v>
      </c>
      <c r="B31" s="714" t="s">
        <v>1161</v>
      </c>
      <c r="C31" s="715">
        <v>154271</v>
      </c>
      <c r="D31" s="719"/>
      <c r="E31" s="720"/>
    </row>
    <row r="32" spans="1:5" ht="13.5">
      <c r="A32" s="713" t="s">
        <v>586</v>
      </c>
      <c r="B32" s="714" t="s">
        <v>1162</v>
      </c>
      <c r="C32" s="715">
        <v>136150</v>
      </c>
      <c r="D32" s="719" t="s">
        <v>1163</v>
      </c>
      <c r="E32" s="720" t="s">
        <v>1315</v>
      </c>
    </row>
    <row r="33" spans="1:5" ht="13.5">
      <c r="A33" s="713" t="s">
        <v>586</v>
      </c>
      <c r="B33" s="714" t="s">
        <v>1164</v>
      </c>
      <c r="C33" s="715">
        <v>-53979</v>
      </c>
      <c r="D33" s="719" t="s">
        <v>1165</v>
      </c>
      <c r="E33" s="720"/>
    </row>
    <row r="34" spans="1:5" ht="13.5">
      <c r="A34" s="713" t="s">
        <v>586</v>
      </c>
      <c r="B34" s="714" t="s">
        <v>1166</v>
      </c>
      <c r="C34" s="715">
        <v>200</v>
      </c>
      <c r="D34" s="719" t="s">
        <v>586</v>
      </c>
      <c r="E34" s="720" t="s">
        <v>1390</v>
      </c>
    </row>
    <row r="35" spans="1:5" ht="13.5">
      <c r="A35" s="713" t="s">
        <v>586</v>
      </c>
      <c r="B35" s="714" t="s">
        <v>1167</v>
      </c>
      <c r="C35" s="715">
        <v>71900</v>
      </c>
      <c r="D35" s="719" t="s">
        <v>1168</v>
      </c>
      <c r="E35" s="720" t="s">
        <v>1315</v>
      </c>
    </row>
    <row r="36" spans="1:5" ht="13.5">
      <c r="A36" s="713" t="s">
        <v>586</v>
      </c>
      <c r="B36" s="714" t="s">
        <v>1118</v>
      </c>
      <c r="C36" s="715">
        <v>18191869</v>
      </c>
      <c r="D36" s="719"/>
      <c r="E36" s="720"/>
    </row>
    <row r="37" spans="1:5" ht="27">
      <c r="A37" s="713" t="s">
        <v>586</v>
      </c>
      <c r="B37" s="714" t="s">
        <v>1119</v>
      </c>
      <c r="C37" s="715">
        <v>18191869</v>
      </c>
      <c r="D37" s="719" t="s">
        <v>1169</v>
      </c>
      <c r="E37" s="720" t="s">
        <v>1319</v>
      </c>
    </row>
    <row r="38" spans="1:5" ht="13.5">
      <c r="A38" s="713" t="s">
        <v>586</v>
      </c>
      <c r="B38" s="714" t="s">
        <v>1170</v>
      </c>
      <c r="C38" s="715">
        <v>-16199</v>
      </c>
      <c r="D38" s="719"/>
      <c r="E38" s="720"/>
    </row>
    <row r="39" spans="1:5" ht="13.5">
      <c r="A39" s="713" t="s">
        <v>586</v>
      </c>
      <c r="B39" s="714" t="s">
        <v>1171</v>
      </c>
      <c r="C39" s="715">
        <v>3201</v>
      </c>
      <c r="D39" s="719"/>
      <c r="E39" s="720"/>
    </row>
    <row r="40" spans="1:5" ht="13.5">
      <c r="A40" s="713" t="s">
        <v>586</v>
      </c>
      <c r="B40" s="714" t="s">
        <v>1172</v>
      </c>
      <c r="C40" s="715">
        <v>-3923</v>
      </c>
      <c r="D40" s="719" t="s">
        <v>1173</v>
      </c>
      <c r="E40" s="720"/>
    </row>
    <row r="41" spans="1:5" ht="13.5">
      <c r="A41" s="713" t="s">
        <v>586</v>
      </c>
      <c r="B41" s="714" t="s">
        <v>1174</v>
      </c>
      <c r="C41" s="715">
        <v>7124</v>
      </c>
      <c r="D41" s="719" t="s">
        <v>1175</v>
      </c>
      <c r="E41" s="720"/>
    </row>
    <row r="42" spans="1:5" ht="13.5">
      <c r="A42" s="713" t="s">
        <v>586</v>
      </c>
      <c r="B42" s="714" t="s">
        <v>1176</v>
      </c>
      <c r="C42" s="715">
        <v>-19400</v>
      </c>
      <c r="D42" s="719"/>
      <c r="E42" s="720"/>
    </row>
    <row r="43" spans="1:5" ht="13.5">
      <c r="A43" s="713" t="s">
        <v>586</v>
      </c>
      <c r="B43" s="714" t="s">
        <v>1177</v>
      </c>
      <c r="C43" s="715">
        <v>-19400</v>
      </c>
      <c r="D43" s="719" t="s">
        <v>1178</v>
      </c>
      <c r="E43" s="720" t="s">
        <v>1316</v>
      </c>
    </row>
    <row r="44" spans="1:5" ht="13.5">
      <c r="A44" s="713" t="s">
        <v>586</v>
      </c>
      <c r="B44" s="714" t="s">
        <v>1121</v>
      </c>
      <c r="C44" s="715">
        <v>-1027864</v>
      </c>
      <c r="D44" s="719"/>
      <c r="E44" s="720"/>
    </row>
    <row r="45" spans="1:5" ht="13.5">
      <c r="A45" s="713" t="s">
        <v>586</v>
      </c>
      <c r="B45" s="714" t="s">
        <v>1122</v>
      </c>
      <c r="C45" s="715">
        <v>-1027864</v>
      </c>
      <c r="D45" s="719"/>
      <c r="E45" s="720"/>
    </row>
    <row r="46" spans="1:5" ht="13.5">
      <c r="A46" s="713" t="s">
        <v>586</v>
      </c>
      <c r="B46" s="714" t="s">
        <v>1179</v>
      </c>
      <c r="C46" s="715">
        <v>-212345</v>
      </c>
      <c r="D46" s="719" t="s">
        <v>1180</v>
      </c>
      <c r="E46" s="720"/>
    </row>
    <row r="47" spans="1:5" ht="13.5">
      <c r="A47" s="713" t="s">
        <v>586</v>
      </c>
      <c r="B47" s="714" t="s">
        <v>1123</v>
      </c>
      <c r="C47" s="715">
        <v>-815519</v>
      </c>
      <c r="D47" s="719" t="s">
        <v>1181</v>
      </c>
      <c r="E47" s="720"/>
    </row>
    <row r="48" spans="1:5" ht="13.5">
      <c r="A48" s="713" t="s">
        <v>586</v>
      </c>
      <c r="B48" s="714" t="s">
        <v>889</v>
      </c>
      <c r="C48" s="715">
        <v>-9188526</v>
      </c>
      <c r="D48" s="719"/>
      <c r="E48" s="720"/>
    </row>
    <row r="49" spans="1:5" ht="13.5">
      <c r="A49" s="713" t="s">
        <v>586</v>
      </c>
      <c r="B49" s="714" t="s">
        <v>1125</v>
      </c>
      <c r="C49" s="715">
        <v>-9188526</v>
      </c>
      <c r="D49" s="719"/>
      <c r="E49" s="720"/>
    </row>
    <row r="50" spans="1:5" ht="21" customHeight="1">
      <c r="A50" s="729" t="s">
        <v>586</v>
      </c>
      <c r="B50" s="730" t="s">
        <v>1126</v>
      </c>
      <c r="C50" s="731">
        <v>-9188526</v>
      </c>
      <c r="D50" s="732" t="s">
        <v>1182</v>
      </c>
      <c r="E50" s="733"/>
    </row>
    <row r="51" spans="1:5" ht="13.5">
      <c r="A51" s="713" t="s">
        <v>586</v>
      </c>
      <c r="B51" s="714" t="s">
        <v>890</v>
      </c>
      <c r="C51" s="715">
        <v>5745339</v>
      </c>
      <c r="D51" s="719"/>
      <c r="E51" s="720"/>
    </row>
    <row r="52" spans="1:5" ht="13.5">
      <c r="A52" s="713" t="s">
        <v>586</v>
      </c>
      <c r="B52" s="714" t="s">
        <v>1128</v>
      </c>
      <c r="C52" s="715">
        <v>5745339</v>
      </c>
      <c r="D52" s="719"/>
      <c r="E52" s="720"/>
    </row>
    <row r="53" spans="1:5" ht="27">
      <c r="A53" s="713" t="s">
        <v>586</v>
      </c>
      <c r="B53" s="714" t="s">
        <v>1183</v>
      </c>
      <c r="C53" s="715">
        <v>331420</v>
      </c>
      <c r="D53" s="719" t="s">
        <v>586</v>
      </c>
      <c r="E53" s="720" t="s">
        <v>1391</v>
      </c>
    </row>
    <row r="54" spans="1:5" ht="13.5">
      <c r="A54" s="713" t="s">
        <v>586</v>
      </c>
      <c r="B54" s="714" t="s">
        <v>1129</v>
      </c>
      <c r="C54" s="715">
        <v>-890380</v>
      </c>
      <c r="D54" s="719" t="s">
        <v>1184</v>
      </c>
      <c r="E54" s="720"/>
    </row>
    <row r="55" spans="1:5" ht="28.5" customHeight="1">
      <c r="A55" s="713" t="s">
        <v>586</v>
      </c>
      <c r="B55" s="714" t="s">
        <v>1185</v>
      </c>
      <c r="C55" s="715">
        <v>6304299</v>
      </c>
      <c r="D55" s="719" t="s">
        <v>1186</v>
      </c>
      <c r="E55" s="720" t="s">
        <v>1317</v>
      </c>
    </row>
    <row r="56" spans="1:5" ht="13.5">
      <c r="A56" s="713"/>
      <c r="B56" s="714"/>
      <c r="C56" s="715"/>
      <c r="D56" s="719"/>
      <c r="E56" s="720"/>
    </row>
    <row r="57" spans="1:5" ht="13.5">
      <c r="A57" s="713"/>
      <c r="B57" s="714"/>
      <c r="C57" s="715"/>
      <c r="D57" s="719"/>
      <c r="E57" s="720"/>
    </row>
    <row r="58" spans="1:5" ht="13.5">
      <c r="A58" s="713"/>
      <c r="B58" s="714"/>
      <c r="C58" s="715"/>
      <c r="D58" s="719"/>
      <c r="E58" s="720"/>
    </row>
    <row r="59" spans="1:5" ht="13.5">
      <c r="A59" s="713"/>
      <c r="B59" s="714"/>
      <c r="C59" s="715"/>
      <c r="D59" s="719"/>
      <c r="E59" s="720"/>
    </row>
    <row r="60" spans="1:5" ht="13.5">
      <c r="A60" s="713"/>
      <c r="B60" s="714"/>
      <c r="C60" s="715"/>
      <c r="D60" s="719"/>
      <c r="E60" s="720"/>
    </row>
    <row r="61" spans="1:5" ht="13.5">
      <c r="A61" s="713"/>
      <c r="B61" s="714"/>
      <c r="C61" s="715"/>
      <c r="D61" s="719"/>
      <c r="E61" s="720"/>
    </row>
    <row r="62" spans="1:5" ht="13.5">
      <c r="A62" s="713"/>
      <c r="B62" s="714"/>
      <c r="C62" s="715"/>
      <c r="D62" s="719"/>
      <c r="E62" s="720"/>
    </row>
    <row r="63" spans="1:5" ht="13.5">
      <c r="A63" s="713"/>
      <c r="B63" s="714"/>
      <c r="C63" s="715"/>
      <c r="D63" s="719"/>
      <c r="E63" s="720"/>
    </row>
    <row r="64" spans="1:5" ht="13.5">
      <c r="A64" s="713"/>
      <c r="B64" s="714"/>
      <c r="C64" s="715"/>
      <c r="D64" s="719"/>
      <c r="E64" s="720"/>
    </row>
    <row r="65" spans="1:5" ht="13.5">
      <c r="A65" s="713"/>
      <c r="B65" s="714"/>
      <c r="C65" s="715"/>
      <c r="D65" s="719"/>
      <c r="E65" s="720"/>
    </row>
    <row r="66" spans="1:5" ht="13.5">
      <c r="A66" s="713"/>
      <c r="B66" s="714"/>
      <c r="C66" s="715"/>
      <c r="D66" s="719"/>
      <c r="E66" s="720"/>
    </row>
    <row r="67" spans="1:5" ht="13.5">
      <c r="A67" s="713"/>
      <c r="B67" s="714"/>
      <c r="C67" s="715"/>
      <c r="D67" s="719"/>
      <c r="E67" s="720"/>
    </row>
    <row r="68" spans="1:5" ht="13.5">
      <c r="A68" s="713"/>
      <c r="B68" s="714"/>
      <c r="C68" s="715"/>
      <c r="D68" s="719"/>
      <c r="E68" s="720"/>
    </row>
    <row r="69" spans="1:5" ht="13.5">
      <c r="A69" s="713"/>
      <c r="B69" s="714"/>
      <c r="C69" s="715"/>
      <c r="D69" s="719"/>
      <c r="E69" s="720"/>
    </row>
    <row r="70" spans="1:5" ht="13.5">
      <c r="A70" s="713"/>
      <c r="B70" s="714"/>
      <c r="C70" s="715"/>
      <c r="D70" s="719"/>
      <c r="E70" s="720"/>
    </row>
    <row r="71" spans="1:5" ht="13.5">
      <c r="A71" s="713"/>
      <c r="B71" s="714"/>
      <c r="C71" s="715"/>
      <c r="D71" s="719"/>
      <c r="E71" s="720"/>
    </row>
    <row r="72" spans="1:5" ht="13.5">
      <c r="A72" s="713"/>
      <c r="B72" s="714"/>
      <c r="C72" s="715"/>
      <c r="D72" s="719"/>
      <c r="E72" s="720"/>
    </row>
    <row r="73" spans="1:5" ht="13.5">
      <c r="A73" s="713"/>
      <c r="B73" s="714"/>
      <c r="C73" s="715"/>
      <c r="D73" s="719"/>
      <c r="E73" s="720"/>
    </row>
    <row r="74" spans="1:5" ht="13.5">
      <c r="A74" s="713"/>
      <c r="B74" s="714"/>
      <c r="C74" s="715"/>
      <c r="D74" s="719"/>
      <c r="E74" s="720"/>
    </row>
    <row r="75" spans="1:5" ht="13.5">
      <c r="A75" s="713"/>
      <c r="B75" s="714"/>
      <c r="C75" s="715"/>
      <c r="D75" s="719"/>
      <c r="E75" s="720"/>
    </row>
    <row r="76" spans="1:5" ht="13.5">
      <c r="A76" s="713"/>
      <c r="B76" s="714"/>
      <c r="C76" s="715"/>
      <c r="D76" s="719"/>
      <c r="E76" s="720"/>
    </row>
    <row r="77" spans="1:5" ht="13.5">
      <c r="A77" s="713"/>
      <c r="B77" s="714"/>
      <c r="C77" s="715"/>
      <c r="D77" s="719"/>
      <c r="E77" s="720"/>
    </row>
    <row r="78" spans="1:5" ht="13.5">
      <c r="A78" s="713"/>
      <c r="B78" s="714"/>
      <c r="C78" s="715"/>
      <c r="D78" s="719"/>
      <c r="E78" s="720"/>
    </row>
    <row r="79" spans="1:5" ht="13.5">
      <c r="A79" s="713"/>
      <c r="B79" s="714"/>
      <c r="C79" s="715"/>
      <c r="D79" s="719"/>
      <c r="E79" s="720"/>
    </row>
    <row r="80" spans="1:5" ht="13.5">
      <c r="A80" s="713"/>
      <c r="B80" s="714"/>
      <c r="C80" s="715"/>
      <c r="D80" s="719"/>
      <c r="E80" s="720"/>
    </row>
    <row r="81" spans="1:5" ht="13.5">
      <c r="A81" s="713"/>
      <c r="B81" s="714"/>
      <c r="C81" s="715"/>
      <c r="D81" s="719"/>
      <c r="E81" s="720"/>
    </row>
    <row r="82" spans="1:5" ht="13.5">
      <c r="A82" s="713"/>
      <c r="B82" s="714"/>
      <c r="C82" s="715"/>
      <c r="D82" s="719"/>
      <c r="E82" s="720"/>
    </row>
    <row r="83" spans="1:5" ht="13.5">
      <c r="A83" s="713"/>
      <c r="B83" s="714"/>
      <c r="C83" s="715"/>
      <c r="D83" s="719"/>
      <c r="E83" s="720"/>
    </row>
    <row r="84" spans="1:5" ht="13.5">
      <c r="A84" s="713"/>
      <c r="B84" s="714"/>
      <c r="C84" s="715"/>
      <c r="D84" s="719"/>
      <c r="E84" s="720"/>
    </row>
    <row r="85" spans="1:5" ht="13.5">
      <c r="A85" s="713"/>
      <c r="B85" s="714"/>
      <c r="C85" s="715"/>
      <c r="D85" s="719"/>
      <c r="E85" s="720"/>
    </row>
    <row r="86" spans="1:5" ht="13.5">
      <c r="A86" s="713"/>
      <c r="B86" s="714"/>
      <c r="C86" s="715"/>
      <c r="D86" s="719"/>
      <c r="E86" s="720"/>
    </row>
    <row r="87" spans="1:5" ht="13.5">
      <c r="A87" s="713"/>
      <c r="B87" s="714"/>
      <c r="C87" s="715"/>
      <c r="D87" s="719"/>
      <c r="E87" s="720"/>
    </row>
    <row r="88" spans="1:5" ht="13.5">
      <c r="A88" s="713"/>
      <c r="B88" s="714"/>
      <c r="C88" s="715"/>
      <c r="D88" s="719"/>
      <c r="E88" s="720"/>
    </row>
    <row r="89" spans="1:5" ht="13.5">
      <c r="A89" s="713"/>
      <c r="B89" s="714"/>
      <c r="C89" s="715"/>
      <c r="D89" s="719"/>
      <c r="E89" s="720"/>
    </row>
    <row r="90" spans="1:5" ht="13.5">
      <c r="A90" s="713"/>
      <c r="B90" s="714"/>
      <c r="C90" s="715"/>
      <c r="D90" s="719"/>
      <c r="E90" s="720"/>
    </row>
    <row r="91" spans="1:5" ht="13.5">
      <c r="A91" s="713"/>
      <c r="B91" s="714"/>
      <c r="C91" s="715"/>
      <c r="D91" s="719"/>
      <c r="E91" s="720"/>
    </row>
    <row r="92" spans="1:5" ht="13.5">
      <c r="A92" s="713"/>
      <c r="B92" s="714"/>
      <c r="C92" s="715"/>
      <c r="D92" s="719"/>
      <c r="E92" s="720"/>
    </row>
    <row r="93" spans="1:5" ht="13.5">
      <c r="A93" s="713"/>
      <c r="B93" s="714"/>
      <c r="C93" s="715"/>
      <c r="D93" s="719"/>
      <c r="E93" s="720"/>
    </row>
    <row r="94" spans="1:5" ht="13.5">
      <c r="A94" s="713"/>
      <c r="B94" s="714"/>
      <c r="C94" s="715"/>
      <c r="D94" s="719"/>
      <c r="E94" s="720"/>
    </row>
    <row r="95" spans="1:5" ht="13.5">
      <c r="A95" s="713"/>
      <c r="B95" s="714"/>
      <c r="C95" s="715"/>
      <c r="D95" s="719"/>
      <c r="E95" s="720"/>
    </row>
    <row r="96" spans="1:5" ht="13.5">
      <c r="A96" s="713"/>
      <c r="B96" s="714"/>
      <c r="C96" s="715"/>
      <c r="D96" s="719"/>
      <c r="E96" s="720"/>
    </row>
    <row r="97" spans="1:5" ht="13.5">
      <c r="A97" s="713"/>
      <c r="B97" s="714"/>
      <c r="C97" s="715"/>
      <c r="D97" s="719"/>
      <c r="E97" s="720"/>
    </row>
    <row r="98" spans="1:5" ht="13.5">
      <c r="A98" s="713"/>
      <c r="B98" s="714"/>
      <c r="C98" s="715"/>
      <c r="D98" s="719"/>
      <c r="E98" s="720"/>
    </row>
    <row r="99" spans="1:5" ht="13.5">
      <c r="A99" s="713"/>
      <c r="B99" s="714"/>
      <c r="C99" s="715"/>
      <c r="D99" s="719"/>
      <c r="E99" s="720"/>
    </row>
    <row r="100" spans="1:5" ht="10.5">
      <c r="A100" s="724"/>
      <c r="B100" s="725"/>
      <c r="C100" s="726"/>
      <c r="D100" s="727"/>
      <c r="E100" s="728"/>
    </row>
  </sheetData>
  <sheetProtection/>
  <mergeCells count="4">
    <mergeCell ref="A1:A2"/>
    <mergeCell ref="C1:D1"/>
    <mergeCell ref="E1:E2"/>
    <mergeCell ref="B1:B2"/>
  </mergeCells>
  <printOptions horizontalCentered="1"/>
  <pageMargins left="0.3937007874015748" right="0.3937007874015748" top="1.2598425196850394" bottom="0.5905511811023623" header="0.4724409448818898" footer="0.31496062992125984"/>
  <pageSetup firstPageNumber="67" useFirstPageNumber="1" horizontalDpi="600" verticalDpi="600" orientation="portrait" paperSize="9" r:id="rId1"/>
  <headerFooter alignWithMargins="0">
    <oddHeader>&amp;L&amp;C&amp;14&amp;U雲林縣麥寮鄉總決算&amp;12
&amp;16歲入餘絀數(或減免、註銷數)分析表&amp;12&amp;U
中華民國108年度&amp;R&amp;10
&amp;12單位:新臺幣元</oddHeader>
    <oddFooter>&amp;L&amp;C&amp;10&amp;P&amp;R</oddFooter>
  </headerFooter>
  <rowBreaks count="1" manualBreakCount="1">
    <brk id="50" max="255" man="1"/>
  </rowBreaks>
</worksheet>
</file>

<file path=xl/worksheets/sheet28.xml><?xml version="1.0" encoding="utf-8"?>
<worksheet xmlns="http://schemas.openxmlformats.org/spreadsheetml/2006/main" xmlns:r="http://schemas.openxmlformats.org/officeDocument/2006/relationships">
  <dimension ref="A1:K327"/>
  <sheetViews>
    <sheetView view="pageBreakPreview" zoomScaleNormal="85" zoomScaleSheetLayoutView="100" zoomScalePageLayoutView="0" workbookViewId="0" topLeftCell="A7">
      <selection activeCell="A1" sqref="A1"/>
    </sheetView>
  </sheetViews>
  <sheetFormatPr defaultColWidth="8.33203125" defaultRowHeight="11.25"/>
  <cols>
    <col min="1" max="1" width="7.83203125" style="749" customWidth="1"/>
    <col min="2" max="2" width="36.33203125" style="750" customWidth="1"/>
    <col min="3" max="5" width="18.5" style="751" customWidth="1"/>
    <col min="6" max="6" width="11.5" style="752" customWidth="1"/>
    <col min="7" max="7" width="10.16015625" style="753" customWidth="1"/>
    <col min="8" max="8" width="7.16015625" style="437" customWidth="1"/>
    <col min="9" max="9" width="16.66015625" style="751" customWidth="1"/>
    <col min="10" max="10" width="77.5" style="750" customWidth="1"/>
    <col min="11" max="11" width="6.16015625" style="754" customWidth="1"/>
    <col min="12" max="16384" width="8.33203125" style="739" customWidth="1"/>
  </cols>
  <sheetData>
    <row r="1" spans="1:11" ht="24" customHeight="1">
      <c r="A1" s="437"/>
      <c r="B1" s="737"/>
      <c r="C1" s="738"/>
      <c r="D1" s="738"/>
      <c r="E1" s="1034" t="s">
        <v>1038</v>
      </c>
      <c r="F1" s="1034"/>
      <c r="G1" s="1033" t="s">
        <v>1039</v>
      </c>
      <c r="H1" s="1033"/>
      <c r="I1" s="738"/>
      <c r="J1" s="737"/>
      <c r="K1" s="739"/>
    </row>
    <row r="2" spans="1:11" ht="33" customHeight="1">
      <c r="A2" s="437"/>
      <c r="B2" s="737"/>
      <c r="C2" s="738"/>
      <c r="D2" s="1031" t="s">
        <v>1191</v>
      </c>
      <c r="E2" s="1031"/>
      <c r="F2" s="1031"/>
      <c r="G2" s="1032" t="s">
        <v>1192</v>
      </c>
      <c r="H2" s="1032"/>
      <c r="I2" s="1032"/>
      <c r="J2" s="737"/>
      <c r="K2" s="739"/>
    </row>
    <row r="3" spans="1:11" ht="18.75" customHeight="1">
      <c r="A3" s="436"/>
      <c r="B3" s="740"/>
      <c r="C3" s="741"/>
      <c r="D3" s="741"/>
      <c r="E3" s="1035" t="s">
        <v>592</v>
      </c>
      <c r="F3" s="1035"/>
      <c r="G3" s="1036" t="s">
        <v>593</v>
      </c>
      <c r="H3" s="1036"/>
      <c r="I3" s="741"/>
      <c r="J3" s="1030" t="s">
        <v>1193</v>
      </c>
      <c r="K3" s="1030"/>
    </row>
    <row r="4" spans="1:11" s="743" customFormat="1" ht="19.5" customHeight="1">
      <c r="A4" s="1029" t="s">
        <v>1109</v>
      </c>
      <c r="B4" s="1029" t="s">
        <v>1194</v>
      </c>
      <c r="C4" s="1029" t="s">
        <v>1191</v>
      </c>
      <c r="D4" s="1029"/>
      <c r="E4" s="1029"/>
      <c r="F4" s="1029"/>
      <c r="G4" s="1029" t="s">
        <v>1195</v>
      </c>
      <c r="H4" s="1029"/>
      <c r="I4" s="1029"/>
      <c r="J4" s="1029"/>
      <c r="K4" s="1029"/>
    </row>
    <row r="5" spans="1:11" s="743" customFormat="1" ht="19.5" customHeight="1">
      <c r="A5" s="1029"/>
      <c r="B5" s="1029"/>
      <c r="C5" s="742" t="s">
        <v>723</v>
      </c>
      <c r="D5" s="742" t="s">
        <v>610</v>
      </c>
      <c r="E5" s="744" t="s">
        <v>680</v>
      </c>
      <c r="F5" s="742" t="s">
        <v>557</v>
      </c>
      <c r="G5" s="745" t="s">
        <v>1196</v>
      </c>
      <c r="H5" s="435" t="s">
        <v>1197</v>
      </c>
      <c r="I5" s="742" t="s">
        <v>556</v>
      </c>
      <c r="J5" s="742" t="s">
        <v>1198</v>
      </c>
      <c r="K5" s="742" t="s">
        <v>576</v>
      </c>
    </row>
    <row r="6" spans="1:11" s="434" customFormat="1" ht="16.5" customHeight="1">
      <c r="A6" s="429" t="s">
        <v>586</v>
      </c>
      <c r="B6" s="427" t="s">
        <v>680</v>
      </c>
      <c r="C6" s="430" t="s">
        <v>586</v>
      </c>
      <c r="D6" s="430">
        <v>558293887</v>
      </c>
      <c r="E6" s="430">
        <v>558293887</v>
      </c>
      <c r="F6" s="746"/>
      <c r="G6" s="747" t="s">
        <v>586</v>
      </c>
      <c r="H6" s="428" t="s">
        <v>586</v>
      </c>
      <c r="I6" s="430">
        <v>558293887</v>
      </c>
      <c r="J6" s="427" t="s">
        <v>586</v>
      </c>
      <c r="K6" s="433"/>
    </row>
    <row r="7" spans="1:11" s="434" customFormat="1" ht="16.5" customHeight="1">
      <c r="A7" s="429">
        <v>103</v>
      </c>
      <c r="B7" s="427" t="s">
        <v>1199</v>
      </c>
      <c r="C7" s="430" t="s">
        <v>586</v>
      </c>
      <c r="D7" s="430">
        <v>166657</v>
      </c>
      <c r="E7" s="430">
        <v>166657</v>
      </c>
      <c r="F7" s="431" t="s">
        <v>1200</v>
      </c>
      <c r="G7" s="432" t="s">
        <v>586</v>
      </c>
      <c r="H7" s="428" t="s">
        <v>586</v>
      </c>
      <c r="I7" s="430">
        <v>166657</v>
      </c>
      <c r="J7" s="427" t="s">
        <v>586</v>
      </c>
      <c r="K7" s="433"/>
    </row>
    <row r="8" spans="1:11" s="434" customFormat="1" ht="16.5" customHeight="1">
      <c r="A8" s="429" t="s">
        <v>586</v>
      </c>
      <c r="B8" s="427" t="s">
        <v>727</v>
      </c>
      <c r="C8" s="430" t="s">
        <v>586</v>
      </c>
      <c r="D8" s="430">
        <v>166657</v>
      </c>
      <c r="E8" s="430">
        <v>166657</v>
      </c>
      <c r="F8" s="431" t="s">
        <v>1200</v>
      </c>
      <c r="G8" s="432" t="s">
        <v>586</v>
      </c>
      <c r="H8" s="428" t="s">
        <v>586</v>
      </c>
      <c r="I8" s="430">
        <v>166657</v>
      </c>
      <c r="J8" s="427" t="s">
        <v>586</v>
      </c>
      <c r="K8" s="433"/>
    </row>
    <row r="9" spans="1:11" s="434" customFormat="1" ht="16.5" customHeight="1">
      <c r="A9" s="429" t="s">
        <v>586</v>
      </c>
      <c r="B9" s="427" t="s">
        <v>1201</v>
      </c>
      <c r="C9" s="430" t="s">
        <v>586</v>
      </c>
      <c r="D9" s="430">
        <v>166657</v>
      </c>
      <c r="E9" s="430">
        <v>166657</v>
      </c>
      <c r="F9" s="431" t="s">
        <v>1200</v>
      </c>
      <c r="G9" s="432" t="s">
        <v>586</v>
      </c>
      <c r="H9" s="428" t="s">
        <v>586</v>
      </c>
      <c r="I9" s="430">
        <v>166657</v>
      </c>
      <c r="J9" s="427" t="s">
        <v>586</v>
      </c>
      <c r="K9" s="433"/>
    </row>
    <row r="10" spans="1:11" s="434" customFormat="1" ht="16.5" customHeight="1">
      <c r="A10" s="429" t="s">
        <v>586</v>
      </c>
      <c r="B10" s="427" t="s">
        <v>1202</v>
      </c>
      <c r="C10" s="430" t="s">
        <v>586</v>
      </c>
      <c r="D10" s="430">
        <v>166657</v>
      </c>
      <c r="E10" s="430">
        <v>166657</v>
      </c>
      <c r="F10" s="431" t="s">
        <v>1200</v>
      </c>
      <c r="G10" s="432" t="s">
        <v>1203</v>
      </c>
      <c r="H10" s="428" t="s">
        <v>586</v>
      </c>
      <c r="I10" s="430">
        <v>166657</v>
      </c>
      <c r="J10" s="427"/>
      <c r="K10" s="433"/>
    </row>
    <row r="11" spans="1:11" s="434" customFormat="1" ht="45" customHeight="1">
      <c r="A11" s="429"/>
      <c r="B11" s="427"/>
      <c r="C11" s="430" t="s">
        <v>586</v>
      </c>
      <c r="D11" s="430" t="s">
        <v>586</v>
      </c>
      <c r="E11" s="430" t="s">
        <v>586</v>
      </c>
      <c r="F11" s="431"/>
      <c r="G11" s="432"/>
      <c r="H11" s="428" t="s">
        <v>1575</v>
      </c>
      <c r="I11" s="430">
        <v>166657</v>
      </c>
      <c r="J11" s="427" t="s">
        <v>1320</v>
      </c>
      <c r="K11" s="433"/>
    </row>
    <row r="12" spans="1:11" s="434" customFormat="1" ht="16.5" customHeight="1">
      <c r="A12" s="429">
        <v>104</v>
      </c>
      <c r="B12" s="427" t="s">
        <v>1205</v>
      </c>
      <c r="C12" s="430" t="s">
        <v>586</v>
      </c>
      <c r="D12" s="430">
        <v>2258626</v>
      </c>
      <c r="E12" s="430">
        <v>2258626</v>
      </c>
      <c r="F12" s="431" t="s">
        <v>1200</v>
      </c>
      <c r="G12" s="432" t="s">
        <v>586</v>
      </c>
      <c r="H12" s="428" t="s">
        <v>586</v>
      </c>
      <c r="I12" s="430">
        <v>2258626</v>
      </c>
      <c r="J12" s="427" t="s">
        <v>586</v>
      </c>
      <c r="K12" s="433"/>
    </row>
    <row r="13" spans="1:11" s="434" customFormat="1" ht="16.5" customHeight="1">
      <c r="A13" s="429" t="s">
        <v>586</v>
      </c>
      <c r="B13" s="427" t="s">
        <v>744</v>
      </c>
      <c r="C13" s="430" t="s">
        <v>586</v>
      </c>
      <c r="D13" s="430">
        <v>2258626</v>
      </c>
      <c r="E13" s="430">
        <v>2258626</v>
      </c>
      <c r="F13" s="431" t="s">
        <v>1200</v>
      </c>
      <c r="G13" s="432" t="s">
        <v>586</v>
      </c>
      <c r="H13" s="428" t="s">
        <v>586</v>
      </c>
      <c r="I13" s="430">
        <v>2258626</v>
      </c>
      <c r="J13" s="427" t="s">
        <v>586</v>
      </c>
      <c r="K13" s="433"/>
    </row>
    <row r="14" spans="1:11" s="434" customFormat="1" ht="16.5" customHeight="1">
      <c r="A14" s="429" t="s">
        <v>586</v>
      </c>
      <c r="B14" s="427" t="s">
        <v>1201</v>
      </c>
      <c r="C14" s="430" t="s">
        <v>586</v>
      </c>
      <c r="D14" s="430">
        <v>2258626</v>
      </c>
      <c r="E14" s="430">
        <v>2258626</v>
      </c>
      <c r="F14" s="431" t="s">
        <v>1200</v>
      </c>
      <c r="G14" s="432" t="s">
        <v>586</v>
      </c>
      <c r="H14" s="428" t="s">
        <v>586</v>
      </c>
      <c r="I14" s="430">
        <v>2258626</v>
      </c>
      <c r="J14" s="427" t="s">
        <v>586</v>
      </c>
      <c r="K14" s="433"/>
    </row>
    <row r="15" spans="1:11" s="434" customFormat="1" ht="16.5" customHeight="1">
      <c r="A15" s="429" t="s">
        <v>586</v>
      </c>
      <c r="B15" s="427" t="s">
        <v>1206</v>
      </c>
      <c r="C15" s="430" t="s">
        <v>586</v>
      </c>
      <c r="D15" s="430">
        <v>2258626</v>
      </c>
      <c r="E15" s="430">
        <v>2258626</v>
      </c>
      <c r="F15" s="431" t="s">
        <v>1200</v>
      </c>
      <c r="G15" s="432" t="s">
        <v>1203</v>
      </c>
      <c r="H15" s="428" t="s">
        <v>586</v>
      </c>
      <c r="I15" s="430">
        <v>2258626</v>
      </c>
      <c r="J15" s="427"/>
      <c r="K15" s="433"/>
    </row>
    <row r="16" spans="1:11" s="434" customFormat="1" ht="57" customHeight="1">
      <c r="A16" s="429"/>
      <c r="B16" s="427"/>
      <c r="C16" s="430" t="s">
        <v>586</v>
      </c>
      <c r="D16" s="430" t="s">
        <v>586</v>
      </c>
      <c r="E16" s="430" t="s">
        <v>586</v>
      </c>
      <c r="F16" s="431"/>
      <c r="G16" s="432"/>
      <c r="H16" s="428" t="s">
        <v>1574</v>
      </c>
      <c r="I16" s="430">
        <v>2258626</v>
      </c>
      <c r="J16" s="427" t="s">
        <v>1334</v>
      </c>
      <c r="K16" s="433"/>
    </row>
    <row r="17" spans="1:11" s="434" customFormat="1" ht="16.5" customHeight="1">
      <c r="A17" s="429">
        <v>105</v>
      </c>
      <c r="B17" s="427" t="s">
        <v>1207</v>
      </c>
      <c r="C17" s="430" t="s">
        <v>586</v>
      </c>
      <c r="D17" s="430">
        <v>56580</v>
      </c>
      <c r="E17" s="430">
        <v>56580</v>
      </c>
      <c r="F17" s="431" t="s">
        <v>1208</v>
      </c>
      <c r="G17" s="432" t="s">
        <v>586</v>
      </c>
      <c r="H17" s="428" t="s">
        <v>586</v>
      </c>
      <c r="I17" s="430">
        <v>56580</v>
      </c>
      <c r="J17" s="427" t="s">
        <v>586</v>
      </c>
      <c r="K17" s="433"/>
    </row>
    <row r="18" spans="1:11" s="434" customFormat="1" ht="16.5" customHeight="1">
      <c r="A18" s="429" t="s">
        <v>586</v>
      </c>
      <c r="B18" s="427" t="s">
        <v>727</v>
      </c>
      <c r="C18" s="430" t="s">
        <v>586</v>
      </c>
      <c r="D18" s="430">
        <v>56580</v>
      </c>
      <c r="E18" s="430">
        <v>56580</v>
      </c>
      <c r="F18" s="431" t="s">
        <v>1208</v>
      </c>
      <c r="G18" s="432" t="s">
        <v>586</v>
      </c>
      <c r="H18" s="428" t="s">
        <v>586</v>
      </c>
      <c r="I18" s="430">
        <v>56580</v>
      </c>
      <c r="J18" s="427" t="s">
        <v>586</v>
      </c>
      <c r="K18" s="433"/>
    </row>
    <row r="19" spans="1:11" s="434" customFormat="1" ht="16.5" customHeight="1">
      <c r="A19" s="429" t="s">
        <v>586</v>
      </c>
      <c r="B19" s="427" t="s">
        <v>1093</v>
      </c>
      <c r="C19" s="430" t="s">
        <v>586</v>
      </c>
      <c r="D19" s="430">
        <v>56580</v>
      </c>
      <c r="E19" s="430">
        <v>56580</v>
      </c>
      <c r="F19" s="431" t="s">
        <v>1208</v>
      </c>
      <c r="G19" s="432" t="s">
        <v>586</v>
      </c>
      <c r="H19" s="428" t="s">
        <v>586</v>
      </c>
      <c r="I19" s="430">
        <v>56580</v>
      </c>
      <c r="J19" s="427" t="s">
        <v>586</v>
      </c>
      <c r="K19" s="433"/>
    </row>
    <row r="20" spans="1:11" s="434" customFormat="1" ht="16.5" customHeight="1">
      <c r="A20" s="429" t="s">
        <v>586</v>
      </c>
      <c r="B20" s="427" t="s">
        <v>1209</v>
      </c>
      <c r="C20" s="430" t="s">
        <v>586</v>
      </c>
      <c r="D20" s="430">
        <v>56580</v>
      </c>
      <c r="E20" s="430">
        <v>56580</v>
      </c>
      <c r="F20" s="431" t="s">
        <v>1208</v>
      </c>
      <c r="G20" s="432" t="s">
        <v>591</v>
      </c>
      <c r="H20" s="428" t="s">
        <v>586</v>
      </c>
      <c r="I20" s="430">
        <v>56580</v>
      </c>
      <c r="J20" s="427"/>
      <c r="K20" s="433"/>
    </row>
    <row r="21" spans="1:11" s="434" customFormat="1" ht="48" customHeight="1">
      <c r="A21" s="429"/>
      <c r="B21" s="427"/>
      <c r="C21" s="430" t="s">
        <v>586</v>
      </c>
      <c r="D21" s="430" t="s">
        <v>586</v>
      </c>
      <c r="E21" s="430" t="s">
        <v>586</v>
      </c>
      <c r="F21" s="431"/>
      <c r="G21" s="432"/>
      <c r="H21" s="428" t="s">
        <v>1574</v>
      </c>
      <c r="I21" s="430">
        <v>56580</v>
      </c>
      <c r="J21" s="427" t="s">
        <v>1321</v>
      </c>
      <c r="K21" s="433"/>
    </row>
    <row r="22" spans="1:11" s="434" customFormat="1" ht="16.5" customHeight="1">
      <c r="A22" s="429">
        <v>105</v>
      </c>
      <c r="B22" s="427" t="s">
        <v>1210</v>
      </c>
      <c r="C22" s="430" t="s">
        <v>586</v>
      </c>
      <c r="D22" s="430">
        <v>19405541</v>
      </c>
      <c r="E22" s="430">
        <v>19405541</v>
      </c>
      <c r="F22" s="431" t="s">
        <v>1211</v>
      </c>
      <c r="G22" s="432" t="s">
        <v>586</v>
      </c>
      <c r="H22" s="428" t="s">
        <v>586</v>
      </c>
      <c r="I22" s="430">
        <v>19405541</v>
      </c>
      <c r="J22" s="427" t="s">
        <v>586</v>
      </c>
      <c r="K22" s="433"/>
    </row>
    <row r="23" spans="1:11" s="434" customFormat="1" ht="16.5" customHeight="1">
      <c r="A23" s="429" t="s">
        <v>586</v>
      </c>
      <c r="B23" s="427" t="s">
        <v>746</v>
      </c>
      <c r="C23" s="430" t="s">
        <v>586</v>
      </c>
      <c r="D23" s="430">
        <v>1054614</v>
      </c>
      <c r="E23" s="430">
        <v>1054614</v>
      </c>
      <c r="F23" s="431" t="s">
        <v>1212</v>
      </c>
      <c r="G23" s="432" t="s">
        <v>586</v>
      </c>
      <c r="H23" s="428" t="s">
        <v>586</v>
      </c>
      <c r="I23" s="430">
        <v>1054614</v>
      </c>
      <c r="J23" s="427" t="s">
        <v>586</v>
      </c>
      <c r="K23" s="433"/>
    </row>
    <row r="24" spans="1:11" s="434" customFormat="1" ht="16.5" customHeight="1">
      <c r="A24" s="429" t="s">
        <v>586</v>
      </c>
      <c r="B24" s="427" t="s">
        <v>1201</v>
      </c>
      <c r="C24" s="430" t="s">
        <v>586</v>
      </c>
      <c r="D24" s="430">
        <v>1054614</v>
      </c>
      <c r="E24" s="430">
        <v>1054614</v>
      </c>
      <c r="F24" s="431" t="s">
        <v>1212</v>
      </c>
      <c r="G24" s="432" t="s">
        <v>586</v>
      </c>
      <c r="H24" s="428" t="s">
        <v>586</v>
      </c>
      <c r="I24" s="430">
        <v>1054614</v>
      </c>
      <c r="J24" s="427" t="s">
        <v>586</v>
      </c>
      <c r="K24" s="433"/>
    </row>
    <row r="25" spans="1:11" s="434" customFormat="1" ht="16.5" customHeight="1">
      <c r="A25" s="429" t="s">
        <v>586</v>
      </c>
      <c r="B25" s="427" t="s">
        <v>1206</v>
      </c>
      <c r="C25" s="430" t="s">
        <v>586</v>
      </c>
      <c r="D25" s="430">
        <v>1054614</v>
      </c>
      <c r="E25" s="430">
        <v>1054614</v>
      </c>
      <c r="F25" s="431" t="s">
        <v>1212</v>
      </c>
      <c r="G25" s="432" t="s">
        <v>1203</v>
      </c>
      <c r="H25" s="428" t="s">
        <v>586</v>
      </c>
      <c r="I25" s="430">
        <v>1054614</v>
      </c>
      <c r="J25" s="427"/>
      <c r="K25" s="433"/>
    </row>
    <row r="26" spans="1:11" s="434" customFormat="1" ht="102" customHeight="1">
      <c r="A26" s="429"/>
      <c r="B26" s="427"/>
      <c r="C26" s="430" t="s">
        <v>586</v>
      </c>
      <c r="D26" s="430" t="s">
        <v>586</v>
      </c>
      <c r="E26" s="430" t="s">
        <v>586</v>
      </c>
      <c r="F26" s="431"/>
      <c r="G26" s="432"/>
      <c r="H26" s="428" t="s">
        <v>1575</v>
      </c>
      <c r="I26" s="430">
        <v>1054614</v>
      </c>
      <c r="J26" s="427" t="s">
        <v>1344</v>
      </c>
      <c r="K26" s="433"/>
    </row>
    <row r="27" spans="1:11" s="434" customFormat="1" ht="16.5" customHeight="1">
      <c r="A27" s="429" t="s">
        <v>586</v>
      </c>
      <c r="B27" s="427" t="s">
        <v>744</v>
      </c>
      <c r="C27" s="430" t="s">
        <v>586</v>
      </c>
      <c r="D27" s="430">
        <v>18350927</v>
      </c>
      <c r="E27" s="430">
        <v>18350927</v>
      </c>
      <c r="F27" s="431" t="s">
        <v>1213</v>
      </c>
      <c r="G27" s="432" t="s">
        <v>586</v>
      </c>
      <c r="H27" s="428" t="s">
        <v>586</v>
      </c>
      <c r="I27" s="430">
        <v>18350927</v>
      </c>
      <c r="J27" s="427" t="s">
        <v>586</v>
      </c>
      <c r="K27" s="433"/>
    </row>
    <row r="28" spans="1:11" s="434" customFormat="1" ht="16.5" customHeight="1">
      <c r="A28" s="429" t="s">
        <v>586</v>
      </c>
      <c r="B28" s="427" t="s">
        <v>1201</v>
      </c>
      <c r="C28" s="430" t="s">
        <v>586</v>
      </c>
      <c r="D28" s="430">
        <v>18350927</v>
      </c>
      <c r="E28" s="430">
        <v>18350927</v>
      </c>
      <c r="F28" s="431" t="s">
        <v>1213</v>
      </c>
      <c r="G28" s="432" t="s">
        <v>586</v>
      </c>
      <c r="H28" s="428" t="s">
        <v>586</v>
      </c>
      <c r="I28" s="430">
        <v>18350927</v>
      </c>
      <c r="J28" s="427" t="s">
        <v>586</v>
      </c>
      <c r="K28" s="433"/>
    </row>
    <row r="29" spans="1:11" s="434" customFormat="1" ht="16.5" customHeight="1">
      <c r="A29" s="429" t="s">
        <v>586</v>
      </c>
      <c r="B29" s="427" t="s">
        <v>1206</v>
      </c>
      <c r="C29" s="430" t="s">
        <v>586</v>
      </c>
      <c r="D29" s="430">
        <v>18350927</v>
      </c>
      <c r="E29" s="430">
        <v>18350927</v>
      </c>
      <c r="F29" s="431" t="s">
        <v>1213</v>
      </c>
      <c r="G29" s="432" t="s">
        <v>1203</v>
      </c>
      <c r="H29" s="428" t="s">
        <v>586</v>
      </c>
      <c r="I29" s="430">
        <v>18350927</v>
      </c>
      <c r="J29" s="427"/>
      <c r="K29" s="433"/>
    </row>
    <row r="30" spans="1:11" s="434" customFormat="1" ht="16.5" customHeight="1">
      <c r="A30" s="429"/>
      <c r="B30" s="427"/>
      <c r="C30" s="430"/>
      <c r="D30" s="430"/>
      <c r="E30" s="430"/>
      <c r="F30" s="431"/>
      <c r="G30" s="432"/>
      <c r="H30" s="428"/>
      <c r="I30" s="430"/>
      <c r="J30" s="427"/>
      <c r="K30" s="433"/>
    </row>
    <row r="31" spans="1:11" s="434" customFormat="1" ht="16.5" customHeight="1">
      <c r="A31" s="777"/>
      <c r="B31" s="778"/>
      <c r="C31" s="779"/>
      <c r="D31" s="779"/>
      <c r="E31" s="779"/>
      <c r="F31" s="780"/>
      <c r="G31" s="781"/>
      <c r="H31" s="782"/>
      <c r="I31" s="779"/>
      <c r="J31" s="778"/>
      <c r="K31" s="783"/>
    </row>
    <row r="32" spans="1:11" s="434" customFormat="1" ht="48" customHeight="1">
      <c r="A32" s="429"/>
      <c r="B32" s="427"/>
      <c r="C32" s="430" t="s">
        <v>586</v>
      </c>
      <c r="D32" s="430" t="s">
        <v>586</v>
      </c>
      <c r="E32" s="430" t="s">
        <v>586</v>
      </c>
      <c r="F32" s="431"/>
      <c r="G32" s="432"/>
      <c r="H32" s="428" t="s">
        <v>1204</v>
      </c>
      <c r="I32" s="430">
        <v>10325643</v>
      </c>
      <c r="J32" s="427" t="s">
        <v>1335</v>
      </c>
      <c r="K32" s="433"/>
    </row>
    <row r="33" spans="1:11" s="434" customFormat="1" ht="45.75" customHeight="1">
      <c r="A33" s="432"/>
      <c r="B33" s="427"/>
      <c r="C33" s="430" t="s">
        <v>586</v>
      </c>
      <c r="D33" s="430" t="s">
        <v>586</v>
      </c>
      <c r="E33" s="430" t="s">
        <v>586</v>
      </c>
      <c r="F33" s="431"/>
      <c r="G33" s="432"/>
      <c r="H33" s="428" t="s">
        <v>1204</v>
      </c>
      <c r="I33" s="430">
        <v>8025284</v>
      </c>
      <c r="J33" s="427" t="s">
        <v>1336</v>
      </c>
      <c r="K33" s="433"/>
    </row>
    <row r="34" spans="1:11" s="434" customFormat="1" ht="19.5" customHeight="1">
      <c r="A34" s="429">
        <v>106</v>
      </c>
      <c r="B34" s="427" t="s">
        <v>1214</v>
      </c>
      <c r="C34" s="430" t="s">
        <v>586</v>
      </c>
      <c r="D34" s="430">
        <v>13530331</v>
      </c>
      <c r="E34" s="430">
        <v>13530331</v>
      </c>
      <c r="F34" s="431" t="s">
        <v>1215</v>
      </c>
      <c r="G34" s="432" t="s">
        <v>586</v>
      </c>
      <c r="H34" s="428" t="s">
        <v>586</v>
      </c>
      <c r="I34" s="430">
        <v>13530331</v>
      </c>
      <c r="J34" s="427" t="s">
        <v>586</v>
      </c>
      <c r="K34" s="433"/>
    </row>
    <row r="35" spans="1:11" s="434" customFormat="1" ht="13.5" customHeight="1">
      <c r="A35" s="429" t="s">
        <v>586</v>
      </c>
      <c r="B35" s="427" t="s">
        <v>727</v>
      </c>
      <c r="C35" s="430" t="s">
        <v>586</v>
      </c>
      <c r="D35" s="430">
        <v>1326936</v>
      </c>
      <c r="E35" s="430">
        <v>1326936</v>
      </c>
      <c r="F35" s="431" t="s">
        <v>1200</v>
      </c>
      <c r="G35" s="432" t="s">
        <v>586</v>
      </c>
      <c r="H35" s="428" t="s">
        <v>586</v>
      </c>
      <c r="I35" s="430">
        <v>1326936</v>
      </c>
      <c r="J35" s="427" t="s">
        <v>586</v>
      </c>
      <c r="K35" s="433"/>
    </row>
    <row r="36" spans="1:11" s="434" customFormat="1" ht="13.5" customHeight="1">
      <c r="A36" s="429" t="s">
        <v>586</v>
      </c>
      <c r="B36" s="427" t="s">
        <v>1093</v>
      </c>
      <c r="C36" s="430" t="s">
        <v>586</v>
      </c>
      <c r="D36" s="430">
        <v>1326936</v>
      </c>
      <c r="E36" s="430">
        <v>1326936</v>
      </c>
      <c r="F36" s="431" t="s">
        <v>1200</v>
      </c>
      <c r="G36" s="432" t="s">
        <v>586</v>
      </c>
      <c r="H36" s="428" t="s">
        <v>586</v>
      </c>
      <c r="I36" s="430">
        <v>1326936</v>
      </c>
      <c r="J36" s="427" t="s">
        <v>586</v>
      </c>
      <c r="K36" s="433"/>
    </row>
    <row r="37" spans="1:11" s="434" customFormat="1" ht="13.5" customHeight="1">
      <c r="A37" s="429" t="s">
        <v>586</v>
      </c>
      <c r="B37" s="427" t="s">
        <v>1209</v>
      </c>
      <c r="C37" s="430" t="s">
        <v>586</v>
      </c>
      <c r="D37" s="430">
        <v>1326936</v>
      </c>
      <c r="E37" s="430">
        <v>1326936</v>
      </c>
      <c r="F37" s="431" t="s">
        <v>1200</v>
      </c>
      <c r="G37" s="432" t="s">
        <v>591</v>
      </c>
      <c r="H37" s="428" t="s">
        <v>586</v>
      </c>
      <c r="I37" s="430">
        <v>1326936</v>
      </c>
      <c r="J37" s="427"/>
      <c r="K37" s="433"/>
    </row>
    <row r="38" spans="1:11" s="434" customFormat="1" ht="75" customHeight="1">
      <c r="A38" s="429"/>
      <c r="B38" s="427"/>
      <c r="C38" s="430" t="s">
        <v>586</v>
      </c>
      <c r="D38" s="430" t="s">
        <v>586</v>
      </c>
      <c r="E38" s="430" t="s">
        <v>586</v>
      </c>
      <c r="F38" s="431"/>
      <c r="G38" s="432"/>
      <c r="H38" s="428" t="s">
        <v>1216</v>
      </c>
      <c r="I38" s="430">
        <v>1326936</v>
      </c>
      <c r="J38" s="427" t="s">
        <v>1322</v>
      </c>
      <c r="K38" s="433"/>
    </row>
    <row r="39" spans="1:11" s="434" customFormat="1" ht="13.5" customHeight="1">
      <c r="A39" s="429" t="s">
        <v>586</v>
      </c>
      <c r="B39" s="427" t="s">
        <v>735</v>
      </c>
      <c r="C39" s="430" t="s">
        <v>586</v>
      </c>
      <c r="D39" s="430">
        <v>1866000</v>
      </c>
      <c r="E39" s="430">
        <v>1866000</v>
      </c>
      <c r="F39" s="431" t="s">
        <v>1217</v>
      </c>
      <c r="G39" s="432" t="s">
        <v>586</v>
      </c>
      <c r="H39" s="428" t="s">
        <v>586</v>
      </c>
      <c r="I39" s="430">
        <v>1866000</v>
      </c>
      <c r="J39" s="427" t="s">
        <v>586</v>
      </c>
      <c r="K39" s="433"/>
    </row>
    <row r="40" spans="1:11" s="434" customFormat="1" ht="13.5" customHeight="1">
      <c r="A40" s="429" t="s">
        <v>586</v>
      </c>
      <c r="B40" s="427" t="s">
        <v>1218</v>
      </c>
      <c r="C40" s="430" t="s">
        <v>586</v>
      </c>
      <c r="D40" s="430">
        <v>1866000</v>
      </c>
      <c r="E40" s="430">
        <v>1866000</v>
      </c>
      <c r="F40" s="431" t="s">
        <v>1217</v>
      </c>
      <c r="G40" s="432" t="s">
        <v>586</v>
      </c>
      <c r="H40" s="428" t="s">
        <v>586</v>
      </c>
      <c r="I40" s="430">
        <v>1866000</v>
      </c>
      <c r="J40" s="748" t="s">
        <v>586</v>
      </c>
      <c r="K40" s="433"/>
    </row>
    <row r="41" spans="1:11" s="434" customFormat="1" ht="13.5" customHeight="1">
      <c r="A41" s="429" t="s">
        <v>586</v>
      </c>
      <c r="B41" s="427" t="s">
        <v>1219</v>
      </c>
      <c r="C41" s="430" t="s">
        <v>586</v>
      </c>
      <c r="D41" s="430">
        <v>1866000</v>
      </c>
      <c r="E41" s="430">
        <v>1866000</v>
      </c>
      <c r="F41" s="431" t="s">
        <v>1217</v>
      </c>
      <c r="G41" s="432" t="s">
        <v>591</v>
      </c>
      <c r="H41" s="428" t="s">
        <v>586</v>
      </c>
      <c r="I41" s="430">
        <v>1866000</v>
      </c>
      <c r="J41" s="748"/>
      <c r="K41" s="433"/>
    </row>
    <row r="42" spans="1:11" s="434" customFormat="1" ht="34.5" customHeight="1">
      <c r="A42" s="429"/>
      <c r="B42" s="427"/>
      <c r="C42" s="430" t="s">
        <v>586</v>
      </c>
      <c r="D42" s="430" t="s">
        <v>586</v>
      </c>
      <c r="E42" s="430" t="s">
        <v>586</v>
      </c>
      <c r="F42" s="431"/>
      <c r="G42" s="432"/>
      <c r="H42" s="428" t="s">
        <v>1216</v>
      </c>
      <c r="I42" s="430">
        <v>1866000</v>
      </c>
      <c r="J42" s="427" t="s">
        <v>1361</v>
      </c>
      <c r="K42" s="433"/>
    </row>
    <row r="43" spans="1:11" s="434" customFormat="1" ht="13.5" customHeight="1">
      <c r="A43" s="429" t="s">
        <v>586</v>
      </c>
      <c r="B43" s="427" t="s">
        <v>741</v>
      </c>
      <c r="C43" s="430" t="s">
        <v>586</v>
      </c>
      <c r="D43" s="430">
        <v>8698134</v>
      </c>
      <c r="E43" s="430">
        <v>8698134</v>
      </c>
      <c r="F43" s="431" t="s">
        <v>1220</v>
      </c>
      <c r="G43" s="432" t="s">
        <v>586</v>
      </c>
      <c r="H43" s="428" t="s">
        <v>586</v>
      </c>
      <c r="I43" s="430">
        <v>8698134</v>
      </c>
      <c r="J43" s="427" t="s">
        <v>586</v>
      </c>
      <c r="K43" s="433"/>
    </row>
    <row r="44" spans="1:11" s="434" customFormat="1" ht="13.5" customHeight="1">
      <c r="A44" s="429" t="s">
        <v>586</v>
      </c>
      <c r="B44" s="427" t="s">
        <v>1221</v>
      </c>
      <c r="C44" s="430" t="s">
        <v>586</v>
      </c>
      <c r="D44" s="430">
        <v>8698134</v>
      </c>
      <c r="E44" s="430">
        <v>8698134</v>
      </c>
      <c r="F44" s="431" t="s">
        <v>1220</v>
      </c>
      <c r="G44" s="432" t="s">
        <v>586</v>
      </c>
      <c r="H44" s="428" t="s">
        <v>586</v>
      </c>
      <c r="I44" s="430">
        <v>8698134</v>
      </c>
      <c r="J44" s="427" t="s">
        <v>586</v>
      </c>
      <c r="K44" s="433"/>
    </row>
    <row r="45" spans="1:11" s="434" customFormat="1" ht="13.5" customHeight="1">
      <c r="A45" s="429" t="s">
        <v>586</v>
      </c>
      <c r="B45" s="427" t="s">
        <v>1222</v>
      </c>
      <c r="C45" s="430" t="s">
        <v>586</v>
      </c>
      <c r="D45" s="430">
        <v>8698134</v>
      </c>
      <c r="E45" s="430">
        <v>8698134</v>
      </c>
      <c r="F45" s="431" t="s">
        <v>1220</v>
      </c>
      <c r="G45" s="432" t="s">
        <v>591</v>
      </c>
      <c r="H45" s="428" t="s">
        <v>586</v>
      </c>
      <c r="I45" s="430">
        <v>8698134</v>
      </c>
      <c r="J45" s="427"/>
      <c r="K45" s="433"/>
    </row>
    <row r="46" spans="1:11" s="434" customFormat="1" ht="45" customHeight="1">
      <c r="A46" s="429"/>
      <c r="B46" s="427"/>
      <c r="C46" s="430" t="s">
        <v>586</v>
      </c>
      <c r="D46" s="430" t="s">
        <v>586</v>
      </c>
      <c r="E46" s="430" t="s">
        <v>586</v>
      </c>
      <c r="F46" s="431"/>
      <c r="G46" s="432"/>
      <c r="H46" s="428" t="s">
        <v>1574</v>
      </c>
      <c r="I46" s="430">
        <v>2842534</v>
      </c>
      <c r="J46" s="427" t="s">
        <v>1345</v>
      </c>
      <c r="K46" s="433"/>
    </row>
    <row r="47" spans="1:11" s="434" customFormat="1" ht="80.25" customHeight="1">
      <c r="A47" s="429"/>
      <c r="B47" s="427"/>
      <c r="C47" s="430" t="s">
        <v>586</v>
      </c>
      <c r="D47" s="430" t="s">
        <v>586</v>
      </c>
      <c r="E47" s="430" t="s">
        <v>586</v>
      </c>
      <c r="F47" s="431"/>
      <c r="G47" s="432"/>
      <c r="H47" s="428" t="s">
        <v>1574</v>
      </c>
      <c r="I47" s="430">
        <v>5855600</v>
      </c>
      <c r="J47" s="427" t="s">
        <v>1346</v>
      </c>
      <c r="K47" s="433"/>
    </row>
    <row r="48" spans="1:11" s="434" customFormat="1" ht="13.5" customHeight="1">
      <c r="A48" s="429" t="s">
        <v>586</v>
      </c>
      <c r="B48" s="427" t="s">
        <v>744</v>
      </c>
      <c r="C48" s="430" t="s">
        <v>586</v>
      </c>
      <c r="D48" s="430">
        <v>1639261</v>
      </c>
      <c r="E48" s="430">
        <v>1639261</v>
      </c>
      <c r="F48" s="431" t="s">
        <v>1200</v>
      </c>
      <c r="G48" s="432" t="s">
        <v>586</v>
      </c>
      <c r="H48" s="428" t="s">
        <v>586</v>
      </c>
      <c r="I48" s="430">
        <v>1639261</v>
      </c>
      <c r="J48" s="427" t="s">
        <v>586</v>
      </c>
      <c r="K48" s="433"/>
    </row>
    <row r="49" spans="1:11" s="434" customFormat="1" ht="13.5" customHeight="1">
      <c r="A49" s="429" t="s">
        <v>586</v>
      </c>
      <c r="B49" s="427" t="s">
        <v>1223</v>
      </c>
      <c r="C49" s="430" t="s">
        <v>586</v>
      </c>
      <c r="D49" s="430">
        <v>1639261</v>
      </c>
      <c r="E49" s="430">
        <v>1639261</v>
      </c>
      <c r="F49" s="431" t="s">
        <v>1200</v>
      </c>
      <c r="G49" s="432" t="s">
        <v>586</v>
      </c>
      <c r="H49" s="428" t="s">
        <v>586</v>
      </c>
      <c r="I49" s="430">
        <v>1639261</v>
      </c>
      <c r="J49" s="427" t="s">
        <v>586</v>
      </c>
      <c r="K49" s="433"/>
    </row>
    <row r="50" spans="1:11" s="434" customFormat="1" ht="13.5" customHeight="1">
      <c r="A50" s="429" t="s">
        <v>586</v>
      </c>
      <c r="B50" s="427" t="s">
        <v>1224</v>
      </c>
      <c r="C50" s="430" t="s">
        <v>586</v>
      </c>
      <c r="D50" s="430">
        <v>1639261</v>
      </c>
      <c r="E50" s="430">
        <v>1639261</v>
      </c>
      <c r="F50" s="431" t="s">
        <v>1200</v>
      </c>
      <c r="G50" s="432" t="s">
        <v>591</v>
      </c>
      <c r="H50" s="428" t="s">
        <v>586</v>
      </c>
      <c r="I50" s="430">
        <v>1639261</v>
      </c>
      <c r="J50" s="427"/>
      <c r="K50" s="433"/>
    </row>
    <row r="51" spans="1:11" s="434" customFormat="1" ht="91.5" customHeight="1">
      <c r="A51" s="429"/>
      <c r="B51" s="427"/>
      <c r="C51" s="430" t="s">
        <v>586</v>
      </c>
      <c r="D51" s="430" t="s">
        <v>586</v>
      </c>
      <c r="E51" s="430" t="s">
        <v>586</v>
      </c>
      <c r="F51" s="431"/>
      <c r="G51" s="432"/>
      <c r="H51" s="428" t="s">
        <v>1574</v>
      </c>
      <c r="I51" s="430">
        <v>1639261</v>
      </c>
      <c r="J51" s="427" t="s">
        <v>1337</v>
      </c>
      <c r="K51" s="433"/>
    </row>
    <row r="52" spans="1:11" s="434" customFormat="1" ht="13.5" customHeight="1">
      <c r="A52" s="777"/>
      <c r="B52" s="778"/>
      <c r="C52" s="779"/>
      <c r="D52" s="779"/>
      <c r="E52" s="779"/>
      <c r="F52" s="780"/>
      <c r="G52" s="781"/>
      <c r="H52" s="782"/>
      <c r="I52" s="779"/>
      <c r="J52" s="778"/>
      <c r="K52" s="783"/>
    </row>
    <row r="53" spans="1:11" s="434" customFormat="1" ht="19.5" customHeight="1">
      <c r="A53" s="429">
        <v>106</v>
      </c>
      <c r="B53" s="427" t="s">
        <v>1225</v>
      </c>
      <c r="C53" s="430" t="s">
        <v>586</v>
      </c>
      <c r="D53" s="430">
        <v>91173874</v>
      </c>
      <c r="E53" s="430">
        <v>91173874</v>
      </c>
      <c r="F53" s="431" t="s">
        <v>1226</v>
      </c>
      <c r="G53" s="432" t="s">
        <v>586</v>
      </c>
      <c r="H53" s="428" t="s">
        <v>586</v>
      </c>
      <c r="I53" s="430">
        <v>91173874</v>
      </c>
      <c r="J53" s="427" t="s">
        <v>586</v>
      </c>
      <c r="K53" s="433"/>
    </row>
    <row r="54" spans="1:11" s="434" customFormat="1" ht="13.5" customHeight="1">
      <c r="A54" s="429" t="s">
        <v>586</v>
      </c>
      <c r="B54" s="427" t="s">
        <v>732</v>
      </c>
      <c r="C54" s="430" t="s">
        <v>586</v>
      </c>
      <c r="D54" s="430">
        <v>844764</v>
      </c>
      <c r="E54" s="430">
        <v>844764</v>
      </c>
      <c r="F54" s="431" t="s">
        <v>1227</v>
      </c>
      <c r="G54" s="432" t="s">
        <v>586</v>
      </c>
      <c r="H54" s="428" t="s">
        <v>586</v>
      </c>
      <c r="I54" s="430">
        <v>844764</v>
      </c>
      <c r="J54" s="427" t="s">
        <v>586</v>
      </c>
      <c r="K54" s="433"/>
    </row>
    <row r="55" spans="1:11" s="434" customFormat="1" ht="13.5" customHeight="1">
      <c r="A55" s="429" t="s">
        <v>586</v>
      </c>
      <c r="B55" s="427" t="s">
        <v>1201</v>
      </c>
      <c r="C55" s="430" t="s">
        <v>586</v>
      </c>
      <c r="D55" s="430">
        <v>844764</v>
      </c>
      <c r="E55" s="430">
        <v>844764</v>
      </c>
      <c r="F55" s="431" t="s">
        <v>1227</v>
      </c>
      <c r="G55" s="432" t="s">
        <v>586</v>
      </c>
      <c r="H55" s="428" t="s">
        <v>586</v>
      </c>
      <c r="I55" s="430">
        <v>844764</v>
      </c>
      <c r="J55" s="427" t="s">
        <v>586</v>
      </c>
      <c r="K55" s="433"/>
    </row>
    <row r="56" spans="1:11" s="434" customFormat="1" ht="13.5" customHeight="1">
      <c r="A56" s="429" t="s">
        <v>586</v>
      </c>
      <c r="B56" s="427" t="s">
        <v>1206</v>
      </c>
      <c r="C56" s="430" t="s">
        <v>586</v>
      </c>
      <c r="D56" s="430">
        <v>844764</v>
      </c>
      <c r="E56" s="430">
        <v>844764</v>
      </c>
      <c r="F56" s="431" t="s">
        <v>1227</v>
      </c>
      <c r="G56" s="432" t="s">
        <v>1203</v>
      </c>
      <c r="H56" s="428" t="s">
        <v>586</v>
      </c>
      <c r="I56" s="430">
        <v>844764</v>
      </c>
      <c r="J56" s="427"/>
      <c r="K56" s="433"/>
    </row>
    <row r="57" spans="1:11" s="434" customFormat="1" ht="46.5" customHeight="1">
      <c r="A57" s="429"/>
      <c r="B57" s="427"/>
      <c r="C57" s="430" t="s">
        <v>586</v>
      </c>
      <c r="D57" s="430" t="s">
        <v>586</v>
      </c>
      <c r="E57" s="430" t="s">
        <v>586</v>
      </c>
      <c r="F57" s="431"/>
      <c r="G57" s="432"/>
      <c r="H57" s="428" t="s">
        <v>1573</v>
      </c>
      <c r="I57" s="430">
        <v>844764</v>
      </c>
      <c r="J57" s="427" t="s">
        <v>1325</v>
      </c>
      <c r="K57" s="433"/>
    </row>
    <row r="58" spans="1:11" s="434" customFormat="1" ht="13.5" customHeight="1">
      <c r="A58" s="429" t="s">
        <v>586</v>
      </c>
      <c r="B58" s="427" t="s">
        <v>751</v>
      </c>
      <c r="C58" s="430" t="s">
        <v>586</v>
      </c>
      <c r="D58" s="430">
        <v>4005000</v>
      </c>
      <c r="E58" s="430">
        <v>4005000</v>
      </c>
      <c r="F58" s="431" t="s">
        <v>1228</v>
      </c>
      <c r="G58" s="432" t="s">
        <v>586</v>
      </c>
      <c r="H58" s="428" t="s">
        <v>586</v>
      </c>
      <c r="I58" s="430">
        <v>4005000</v>
      </c>
      <c r="J58" s="427" t="s">
        <v>586</v>
      </c>
      <c r="K58" s="433"/>
    </row>
    <row r="59" spans="1:11" s="434" customFormat="1" ht="13.5" customHeight="1">
      <c r="A59" s="429" t="s">
        <v>586</v>
      </c>
      <c r="B59" s="427" t="s">
        <v>1229</v>
      </c>
      <c r="C59" s="430" t="s">
        <v>586</v>
      </c>
      <c r="D59" s="430">
        <v>4005000</v>
      </c>
      <c r="E59" s="430">
        <v>4005000</v>
      </c>
      <c r="F59" s="431" t="s">
        <v>1228</v>
      </c>
      <c r="G59" s="432" t="s">
        <v>586</v>
      </c>
      <c r="H59" s="428" t="s">
        <v>586</v>
      </c>
      <c r="I59" s="430">
        <v>4005000</v>
      </c>
      <c r="J59" s="427" t="s">
        <v>586</v>
      </c>
      <c r="K59" s="433"/>
    </row>
    <row r="60" spans="1:11" s="434" customFormat="1" ht="13.5" customHeight="1">
      <c r="A60" s="429" t="s">
        <v>586</v>
      </c>
      <c r="B60" s="427" t="s">
        <v>763</v>
      </c>
      <c r="C60" s="430" t="s">
        <v>586</v>
      </c>
      <c r="D60" s="430">
        <v>4005000</v>
      </c>
      <c r="E60" s="430">
        <v>4005000</v>
      </c>
      <c r="F60" s="431" t="s">
        <v>1228</v>
      </c>
      <c r="G60" s="432" t="s">
        <v>1203</v>
      </c>
      <c r="H60" s="428" t="s">
        <v>586</v>
      </c>
      <c r="I60" s="430">
        <v>4005000</v>
      </c>
      <c r="J60" s="427"/>
      <c r="K60" s="433"/>
    </row>
    <row r="61" spans="1:11" s="434" customFormat="1" ht="45" customHeight="1">
      <c r="A61" s="429"/>
      <c r="B61" s="427"/>
      <c r="C61" s="430" t="s">
        <v>586</v>
      </c>
      <c r="D61" s="430" t="s">
        <v>586</v>
      </c>
      <c r="E61" s="430" t="s">
        <v>586</v>
      </c>
      <c r="F61" s="431"/>
      <c r="G61" s="432"/>
      <c r="H61" s="428" t="s">
        <v>1573</v>
      </c>
      <c r="I61" s="430">
        <v>4005000</v>
      </c>
      <c r="J61" s="427" t="s">
        <v>1362</v>
      </c>
      <c r="K61" s="433"/>
    </row>
    <row r="62" spans="1:11" s="434" customFormat="1" ht="13.5">
      <c r="A62" s="429"/>
      <c r="B62" s="427" t="s">
        <v>765</v>
      </c>
      <c r="C62" s="430" t="s">
        <v>586</v>
      </c>
      <c r="D62" s="430">
        <v>2689252</v>
      </c>
      <c r="E62" s="430">
        <v>2689252</v>
      </c>
      <c r="F62" s="431" t="s">
        <v>1230</v>
      </c>
      <c r="G62" s="432" t="s">
        <v>586</v>
      </c>
      <c r="H62" s="428" t="s">
        <v>586</v>
      </c>
      <c r="I62" s="430">
        <v>2689252</v>
      </c>
      <c r="J62" s="427" t="s">
        <v>586</v>
      </c>
      <c r="K62" s="433"/>
    </row>
    <row r="63" spans="1:11" s="434" customFormat="1" ht="13.5">
      <c r="A63" s="429" t="s">
        <v>586</v>
      </c>
      <c r="B63" s="427" t="s">
        <v>1231</v>
      </c>
      <c r="C63" s="430" t="s">
        <v>586</v>
      </c>
      <c r="D63" s="430">
        <v>2689252</v>
      </c>
      <c r="E63" s="430">
        <v>2689252</v>
      </c>
      <c r="F63" s="431" t="s">
        <v>1230</v>
      </c>
      <c r="G63" s="432" t="s">
        <v>586</v>
      </c>
      <c r="H63" s="428" t="s">
        <v>586</v>
      </c>
      <c r="I63" s="430">
        <v>2689252</v>
      </c>
      <c r="J63" s="427" t="s">
        <v>586</v>
      </c>
      <c r="K63" s="433"/>
    </row>
    <row r="64" spans="1:11" s="434" customFormat="1" ht="13.5">
      <c r="A64" s="429" t="s">
        <v>586</v>
      </c>
      <c r="B64" s="427" t="s">
        <v>1232</v>
      </c>
      <c r="C64" s="430" t="s">
        <v>586</v>
      </c>
      <c r="D64" s="430">
        <v>2689252</v>
      </c>
      <c r="E64" s="430">
        <v>2689252</v>
      </c>
      <c r="F64" s="431" t="s">
        <v>1230</v>
      </c>
      <c r="G64" s="432" t="s">
        <v>1203</v>
      </c>
      <c r="H64" s="428" t="s">
        <v>586</v>
      </c>
      <c r="I64" s="430">
        <v>2689252</v>
      </c>
      <c r="J64" s="427"/>
      <c r="K64" s="433"/>
    </row>
    <row r="65" spans="1:11" s="434" customFormat="1" ht="34.5" customHeight="1">
      <c r="A65" s="429"/>
      <c r="B65" s="427"/>
      <c r="C65" s="430" t="s">
        <v>586</v>
      </c>
      <c r="D65" s="430" t="s">
        <v>586</v>
      </c>
      <c r="E65" s="430" t="s">
        <v>586</v>
      </c>
      <c r="F65" s="431"/>
      <c r="G65" s="432"/>
      <c r="H65" s="428" t="s">
        <v>1204</v>
      </c>
      <c r="I65" s="430">
        <v>300000</v>
      </c>
      <c r="J65" s="427" t="s">
        <v>1363</v>
      </c>
      <c r="K65" s="433"/>
    </row>
    <row r="66" spans="1:11" s="434" customFormat="1" ht="34.5" customHeight="1">
      <c r="A66" s="429"/>
      <c r="B66" s="427"/>
      <c r="C66" s="430" t="s">
        <v>586</v>
      </c>
      <c r="D66" s="430" t="s">
        <v>586</v>
      </c>
      <c r="E66" s="430" t="s">
        <v>586</v>
      </c>
      <c r="F66" s="431"/>
      <c r="G66" s="432"/>
      <c r="H66" s="428" t="s">
        <v>1204</v>
      </c>
      <c r="I66" s="430">
        <v>924000</v>
      </c>
      <c r="J66" s="427" t="s">
        <v>1365</v>
      </c>
      <c r="K66" s="433"/>
    </row>
    <row r="67" spans="1:11" s="434" customFormat="1" ht="49.5" customHeight="1">
      <c r="A67" s="429"/>
      <c r="B67" s="427"/>
      <c r="C67" s="430" t="s">
        <v>586</v>
      </c>
      <c r="D67" s="430" t="s">
        <v>586</v>
      </c>
      <c r="E67" s="430" t="s">
        <v>586</v>
      </c>
      <c r="F67" s="431"/>
      <c r="G67" s="432"/>
      <c r="H67" s="428" t="s">
        <v>1216</v>
      </c>
      <c r="I67" s="430">
        <v>1465252</v>
      </c>
      <c r="J67" s="427" t="s">
        <v>1366</v>
      </c>
      <c r="K67" s="433"/>
    </row>
    <row r="68" spans="1:11" s="434" customFormat="1" ht="13.5">
      <c r="A68" s="429" t="s">
        <v>586</v>
      </c>
      <c r="B68" s="427" t="s">
        <v>738</v>
      </c>
      <c r="C68" s="430" t="s">
        <v>586</v>
      </c>
      <c r="D68" s="430">
        <v>39566955</v>
      </c>
      <c r="E68" s="430">
        <v>39566955</v>
      </c>
      <c r="F68" s="431" t="s">
        <v>1233</v>
      </c>
      <c r="G68" s="432" t="s">
        <v>586</v>
      </c>
      <c r="H68" s="428" t="s">
        <v>586</v>
      </c>
      <c r="I68" s="430">
        <v>39566955</v>
      </c>
      <c r="J68" s="427" t="s">
        <v>586</v>
      </c>
      <c r="K68" s="433"/>
    </row>
    <row r="69" spans="1:11" s="434" customFormat="1" ht="13.5">
      <c r="A69" s="429" t="s">
        <v>586</v>
      </c>
      <c r="B69" s="427" t="s">
        <v>1201</v>
      </c>
      <c r="C69" s="430" t="s">
        <v>586</v>
      </c>
      <c r="D69" s="430">
        <v>39566955</v>
      </c>
      <c r="E69" s="430">
        <v>39566955</v>
      </c>
      <c r="F69" s="431" t="s">
        <v>1233</v>
      </c>
      <c r="G69" s="432" t="s">
        <v>586</v>
      </c>
      <c r="H69" s="428" t="s">
        <v>586</v>
      </c>
      <c r="I69" s="430">
        <v>39566955</v>
      </c>
      <c r="J69" s="427" t="s">
        <v>586</v>
      </c>
      <c r="K69" s="433"/>
    </row>
    <row r="70" spans="1:11" s="434" customFormat="1" ht="13.5">
      <c r="A70" s="429" t="s">
        <v>586</v>
      </c>
      <c r="B70" s="427" t="s">
        <v>1234</v>
      </c>
      <c r="C70" s="430" t="s">
        <v>586</v>
      </c>
      <c r="D70" s="430">
        <v>39566955</v>
      </c>
      <c r="E70" s="430">
        <v>39566955</v>
      </c>
      <c r="F70" s="431" t="s">
        <v>1233</v>
      </c>
      <c r="G70" s="432" t="s">
        <v>1203</v>
      </c>
      <c r="H70" s="428" t="s">
        <v>586</v>
      </c>
      <c r="I70" s="430">
        <v>39566955</v>
      </c>
      <c r="J70" s="427"/>
      <c r="K70" s="433"/>
    </row>
    <row r="71" spans="1:11" s="434" customFormat="1" ht="60" customHeight="1">
      <c r="A71" s="429"/>
      <c r="B71" s="427"/>
      <c r="C71" s="430" t="s">
        <v>586</v>
      </c>
      <c r="D71" s="430" t="s">
        <v>586</v>
      </c>
      <c r="E71" s="430" t="s">
        <v>586</v>
      </c>
      <c r="F71" s="431"/>
      <c r="G71" s="432"/>
      <c r="H71" s="428" t="s">
        <v>1204</v>
      </c>
      <c r="I71" s="430">
        <v>39566955</v>
      </c>
      <c r="J71" s="427" t="s">
        <v>1367</v>
      </c>
      <c r="K71" s="433"/>
    </row>
    <row r="72" spans="1:11" s="434" customFormat="1" ht="13.5">
      <c r="A72" s="429" t="s">
        <v>586</v>
      </c>
      <c r="B72" s="427" t="s">
        <v>744</v>
      </c>
      <c r="C72" s="430" t="s">
        <v>586</v>
      </c>
      <c r="D72" s="430">
        <v>44067903</v>
      </c>
      <c r="E72" s="430">
        <v>44067903</v>
      </c>
      <c r="F72" s="431" t="s">
        <v>1235</v>
      </c>
      <c r="G72" s="432" t="s">
        <v>586</v>
      </c>
      <c r="H72" s="428" t="s">
        <v>586</v>
      </c>
      <c r="I72" s="430">
        <v>44067903</v>
      </c>
      <c r="J72" s="427" t="s">
        <v>586</v>
      </c>
      <c r="K72" s="433"/>
    </row>
    <row r="73" spans="1:11" s="434" customFormat="1" ht="13.5">
      <c r="A73" s="429" t="s">
        <v>586</v>
      </c>
      <c r="B73" s="427" t="s">
        <v>1201</v>
      </c>
      <c r="C73" s="430" t="s">
        <v>586</v>
      </c>
      <c r="D73" s="430">
        <v>44067903</v>
      </c>
      <c r="E73" s="430">
        <v>44067903</v>
      </c>
      <c r="F73" s="431" t="s">
        <v>1235</v>
      </c>
      <c r="G73" s="432" t="s">
        <v>586</v>
      </c>
      <c r="H73" s="428" t="s">
        <v>586</v>
      </c>
      <c r="I73" s="430">
        <v>44067903</v>
      </c>
      <c r="J73" s="427" t="s">
        <v>586</v>
      </c>
      <c r="K73" s="433"/>
    </row>
    <row r="74" spans="1:11" s="434" customFormat="1" ht="13.5">
      <c r="A74" s="429" t="s">
        <v>586</v>
      </c>
      <c r="B74" s="427" t="s">
        <v>1206</v>
      </c>
      <c r="C74" s="430" t="s">
        <v>586</v>
      </c>
      <c r="D74" s="430">
        <v>44067903</v>
      </c>
      <c r="E74" s="430">
        <v>44067903</v>
      </c>
      <c r="F74" s="431" t="s">
        <v>1235</v>
      </c>
      <c r="G74" s="432" t="s">
        <v>1203</v>
      </c>
      <c r="H74" s="428" t="s">
        <v>586</v>
      </c>
      <c r="I74" s="430">
        <v>44067903</v>
      </c>
      <c r="J74" s="427"/>
      <c r="K74" s="433"/>
    </row>
    <row r="75" spans="1:11" s="434" customFormat="1" ht="48.75" customHeight="1">
      <c r="A75" s="429"/>
      <c r="B75" s="427"/>
      <c r="C75" s="430" t="s">
        <v>586</v>
      </c>
      <c r="D75" s="430" t="s">
        <v>586</v>
      </c>
      <c r="E75" s="430" t="s">
        <v>586</v>
      </c>
      <c r="F75" s="431"/>
      <c r="G75" s="432"/>
      <c r="H75" s="428" t="s">
        <v>1204</v>
      </c>
      <c r="I75" s="430">
        <v>24804356</v>
      </c>
      <c r="J75" s="427" t="s">
        <v>1338</v>
      </c>
      <c r="K75" s="433"/>
    </row>
    <row r="76" spans="1:11" s="434" customFormat="1" ht="65.25" customHeight="1">
      <c r="A76" s="429"/>
      <c r="B76" s="427"/>
      <c r="C76" s="430" t="s">
        <v>586</v>
      </c>
      <c r="D76" s="430" t="s">
        <v>586</v>
      </c>
      <c r="E76" s="430" t="s">
        <v>586</v>
      </c>
      <c r="F76" s="431"/>
      <c r="G76" s="432"/>
      <c r="H76" s="428" t="s">
        <v>1574</v>
      </c>
      <c r="I76" s="430">
        <v>1382905</v>
      </c>
      <c r="J76" s="427" t="s">
        <v>1339</v>
      </c>
      <c r="K76" s="433"/>
    </row>
    <row r="77" spans="1:11" s="434" customFormat="1" ht="24.75" customHeight="1">
      <c r="A77" s="777"/>
      <c r="B77" s="778"/>
      <c r="C77" s="779"/>
      <c r="D77" s="779"/>
      <c r="E77" s="779"/>
      <c r="F77" s="780"/>
      <c r="G77" s="781"/>
      <c r="H77" s="782"/>
      <c r="I77" s="779"/>
      <c r="J77" s="778"/>
      <c r="K77" s="783"/>
    </row>
    <row r="78" spans="1:11" s="434" customFormat="1" ht="87.75" customHeight="1">
      <c r="A78" s="429"/>
      <c r="B78" s="427"/>
      <c r="C78" s="430" t="s">
        <v>586</v>
      </c>
      <c r="D78" s="430" t="s">
        <v>586</v>
      </c>
      <c r="E78" s="430" t="s">
        <v>586</v>
      </c>
      <c r="F78" s="431"/>
      <c r="G78" s="432"/>
      <c r="H78" s="428" t="s">
        <v>1204</v>
      </c>
      <c r="I78" s="430">
        <v>17399181</v>
      </c>
      <c r="J78" s="427" t="s">
        <v>1340</v>
      </c>
      <c r="K78" s="433"/>
    </row>
    <row r="79" spans="1:11" s="434" customFormat="1" ht="63.75" customHeight="1">
      <c r="A79" s="429"/>
      <c r="B79" s="427"/>
      <c r="C79" s="430" t="s">
        <v>586</v>
      </c>
      <c r="D79" s="430" t="s">
        <v>586</v>
      </c>
      <c r="E79" s="430" t="s">
        <v>586</v>
      </c>
      <c r="F79" s="431"/>
      <c r="G79" s="432"/>
      <c r="H79" s="428" t="s">
        <v>1204</v>
      </c>
      <c r="I79" s="430">
        <v>481461</v>
      </c>
      <c r="J79" s="427" t="s">
        <v>1341</v>
      </c>
      <c r="K79" s="433"/>
    </row>
    <row r="80" spans="1:11" s="434" customFormat="1" ht="13.5">
      <c r="A80" s="429">
        <v>107</v>
      </c>
      <c r="B80" s="427" t="s">
        <v>1135</v>
      </c>
      <c r="C80" s="430" t="s">
        <v>586</v>
      </c>
      <c r="D80" s="430">
        <v>2831428</v>
      </c>
      <c r="E80" s="430">
        <v>2831428</v>
      </c>
      <c r="F80" s="431" t="s">
        <v>1236</v>
      </c>
      <c r="G80" s="432" t="s">
        <v>586</v>
      </c>
      <c r="H80" s="428" t="s">
        <v>586</v>
      </c>
      <c r="I80" s="430">
        <v>2831428</v>
      </c>
      <c r="J80" s="427" t="s">
        <v>586</v>
      </c>
      <c r="K80" s="433"/>
    </row>
    <row r="81" spans="1:11" s="434" customFormat="1" ht="13.5">
      <c r="A81" s="429" t="s">
        <v>586</v>
      </c>
      <c r="B81" s="427" t="s">
        <v>732</v>
      </c>
      <c r="C81" s="430" t="s">
        <v>586</v>
      </c>
      <c r="D81" s="430">
        <v>2400</v>
      </c>
      <c r="E81" s="430">
        <v>2400</v>
      </c>
      <c r="F81" s="431" t="s">
        <v>1237</v>
      </c>
      <c r="G81" s="432" t="s">
        <v>586</v>
      </c>
      <c r="H81" s="428" t="s">
        <v>586</v>
      </c>
      <c r="I81" s="430">
        <v>2400</v>
      </c>
      <c r="J81" s="427" t="s">
        <v>586</v>
      </c>
      <c r="K81" s="433"/>
    </row>
    <row r="82" spans="1:11" s="434" customFormat="1" ht="13.5">
      <c r="A82" s="429" t="s">
        <v>586</v>
      </c>
      <c r="B82" s="427" t="s">
        <v>1223</v>
      </c>
      <c r="C82" s="430" t="s">
        <v>586</v>
      </c>
      <c r="D82" s="430">
        <v>2400</v>
      </c>
      <c r="E82" s="430">
        <v>2400</v>
      </c>
      <c r="F82" s="431" t="s">
        <v>1237</v>
      </c>
      <c r="G82" s="432" t="s">
        <v>586</v>
      </c>
      <c r="H82" s="428" t="s">
        <v>586</v>
      </c>
      <c r="I82" s="430">
        <v>2400</v>
      </c>
      <c r="J82" s="427" t="s">
        <v>586</v>
      </c>
      <c r="K82" s="433"/>
    </row>
    <row r="83" spans="1:11" s="434" customFormat="1" ht="13.5">
      <c r="A83" s="429" t="s">
        <v>586</v>
      </c>
      <c r="B83" s="427" t="s">
        <v>1238</v>
      </c>
      <c r="C83" s="430" t="s">
        <v>586</v>
      </c>
      <c r="D83" s="430">
        <v>2400</v>
      </c>
      <c r="E83" s="430">
        <v>2400</v>
      </c>
      <c r="F83" s="431" t="s">
        <v>1237</v>
      </c>
      <c r="G83" s="432" t="s">
        <v>591</v>
      </c>
      <c r="H83" s="428" t="s">
        <v>586</v>
      </c>
      <c r="I83" s="430">
        <v>2400</v>
      </c>
      <c r="J83" s="427"/>
      <c r="K83" s="433"/>
    </row>
    <row r="84" spans="1:11" s="434" customFormat="1" ht="48" customHeight="1">
      <c r="A84" s="429"/>
      <c r="B84" s="427"/>
      <c r="C84" s="430" t="s">
        <v>586</v>
      </c>
      <c r="D84" s="430" t="s">
        <v>586</v>
      </c>
      <c r="E84" s="430" t="s">
        <v>586</v>
      </c>
      <c r="F84" s="431"/>
      <c r="G84" s="432"/>
      <c r="H84" s="428" t="s">
        <v>1575</v>
      </c>
      <c r="I84" s="430">
        <v>2400</v>
      </c>
      <c r="J84" s="427" t="s">
        <v>1326</v>
      </c>
      <c r="K84" s="433"/>
    </row>
    <row r="85" spans="1:11" s="434" customFormat="1" ht="13.5">
      <c r="A85" s="429" t="s">
        <v>586</v>
      </c>
      <c r="B85" s="427" t="s">
        <v>746</v>
      </c>
      <c r="C85" s="430" t="s">
        <v>586</v>
      </c>
      <c r="D85" s="430">
        <v>849016</v>
      </c>
      <c r="E85" s="430">
        <v>849016</v>
      </c>
      <c r="F85" s="431" t="s">
        <v>1239</v>
      </c>
      <c r="G85" s="432" t="s">
        <v>586</v>
      </c>
      <c r="H85" s="428" t="s">
        <v>586</v>
      </c>
      <c r="I85" s="430">
        <v>849016</v>
      </c>
      <c r="J85" s="427" t="s">
        <v>586</v>
      </c>
      <c r="K85" s="433"/>
    </row>
    <row r="86" spans="1:11" s="434" customFormat="1" ht="13.5">
      <c r="A86" s="429" t="s">
        <v>586</v>
      </c>
      <c r="B86" s="427" t="s">
        <v>1240</v>
      </c>
      <c r="C86" s="430" t="s">
        <v>586</v>
      </c>
      <c r="D86" s="430">
        <v>849016</v>
      </c>
      <c r="E86" s="430">
        <v>849016</v>
      </c>
      <c r="F86" s="431" t="s">
        <v>1239</v>
      </c>
      <c r="G86" s="432" t="s">
        <v>586</v>
      </c>
      <c r="H86" s="428" t="s">
        <v>586</v>
      </c>
      <c r="I86" s="430">
        <v>849016</v>
      </c>
      <c r="J86" s="427" t="s">
        <v>586</v>
      </c>
      <c r="K86" s="433"/>
    </row>
    <row r="87" spans="1:11" s="434" customFormat="1" ht="13.5">
      <c r="A87" s="429" t="s">
        <v>586</v>
      </c>
      <c r="B87" s="427" t="s">
        <v>1241</v>
      </c>
      <c r="C87" s="430" t="s">
        <v>586</v>
      </c>
      <c r="D87" s="430">
        <v>849016</v>
      </c>
      <c r="E87" s="430">
        <v>849016</v>
      </c>
      <c r="F87" s="431" t="s">
        <v>1239</v>
      </c>
      <c r="G87" s="432" t="s">
        <v>591</v>
      </c>
      <c r="H87" s="428" t="s">
        <v>586</v>
      </c>
      <c r="I87" s="430">
        <v>849016</v>
      </c>
      <c r="J87" s="427"/>
      <c r="K87" s="433"/>
    </row>
    <row r="88" spans="1:11" s="434" customFormat="1" ht="60" customHeight="1">
      <c r="A88" s="429"/>
      <c r="B88" s="427"/>
      <c r="C88" s="430" t="s">
        <v>586</v>
      </c>
      <c r="D88" s="430" t="s">
        <v>586</v>
      </c>
      <c r="E88" s="430" t="s">
        <v>586</v>
      </c>
      <c r="F88" s="431"/>
      <c r="G88" s="432"/>
      <c r="H88" s="428" t="s">
        <v>1574</v>
      </c>
      <c r="I88" s="430">
        <v>400000</v>
      </c>
      <c r="J88" s="427" t="s">
        <v>1347</v>
      </c>
      <c r="K88" s="433"/>
    </row>
    <row r="89" spans="1:11" s="434" customFormat="1" ht="87" customHeight="1">
      <c r="A89" s="429"/>
      <c r="B89" s="427"/>
      <c r="C89" s="430" t="s">
        <v>586</v>
      </c>
      <c r="D89" s="430" t="s">
        <v>586</v>
      </c>
      <c r="E89" s="430" t="s">
        <v>586</v>
      </c>
      <c r="F89" s="431"/>
      <c r="G89" s="432"/>
      <c r="H89" s="428" t="s">
        <v>1574</v>
      </c>
      <c r="I89" s="430">
        <v>449016</v>
      </c>
      <c r="J89" s="427" t="s">
        <v>1348</v>
      </c>
      <c r="K89" s="433"/>
    </row>
    <row r="90" spans="1:11" s="434" customFormat="1" ht="13.5">
      <c r="A90" s="429" t="s">
        <v>586</v>
      </c>
      <c r="B90" s="427" t="s">
        <v>727</v>
      </c>
      <c r="C90" s="430" t="s">
        <v>586</v>
      </c>
      <c r="D90" s="430">
        <v>1410012</v>
      </c>
      <c r="E90" s="430">
        <v>1410012</v>
      </c>
      <c r="F90" s="431" t="s">
        <v>1242</v>
      </c>
      <c r="G90" s="432" t="s">
        <v>586</v>
      </c>
      <c r="H90" s="428" t="s">
        <v>586</v>
      </c>
      <c r="I90" s="430">
        <v>1410012</v>
      </c>
      <c r="J90" s="427" t="s">
        <v>586</v>
      </c>
      <c r="K90" s="433"/>
    </row>
    <row r="91" spans="1:11" s="434" customFormat="1" ht="13.5">
      <c r="A91" s="429" t="s">
        <v>586</v>
      </c>
      <c r="B91" s="427" t="s">
        <v>1243</v>
      </c>
      <c r="C91" s="430" t="s">
        <v>586</v>
      </c>
      <c r="D91" s="430">
        <v>410012</v>
      </c>
      <c r="E91" s="430">
        <v>410012</v>
      </c>
      <c r="F91" s="431" t="s">
        <v>1244</v>
      </c>
      <c r="G91" s="432" t="s">
        <v>586</v>
      </c>
      <c r="H91" s="428" t="s">
        <v>586</v>
      </c>
      <c r="I91" s="430">
        <v>410012</v>
      </c>
      <c r="J91" s="427" t="s">
        <v>586</v>
      </c>
      <c r="K91" s="433"/>
    </row>
    <row r="92" spans="1:11" s="434" customFormat="1" ht="13.5">
      <c r="A92" s="429" t="s">
        <v>586</v>
      </c>
      <c r="B92" s="427" t="s">
        <v>1245</v>
      </c>
      <c r="C92" s="430" t="s">
        <v>586</v>
      </c>
      <c r="D92" s="430">
        <v>410012</v>
      </c>
      <c r="E92" s="430">
        <v>410012</v>
      </c>
      <c r="F92" s="431" t="s">
        <v>1244</v>
      </c>
      <c r="G92" s="432" t="s">
        <v>591</v>
      </c>
      <c r="H92" s="428" t="s">
        <v>586</v>
      </c>
      <c r="I92" s="430">
        <v>410012</v>
      </c>
      <c r="J92" s="427"/>
      <c r="K92" s="433"/>
    </row>
    <row r="93" spans="1:11" s="434" customFormat="1" ht="60" customHeight="1">
      <c r="A93" s="429"/>
      <c r="B93" s="427"/>
      <c r="C93" s="430" t="s">
        <v>586</v>
      </c>
      <c r="D93" s="430" t="s">
        <v>586</v>
      </c>
      <c r="E93" s="430" t="s">
        <v>586</v>
      </c>
      <c r="F93" s="431"/>
      <c r="G93" s="432"/>
      <c r="H93" s="428" t="s">
        <v>1574</v>
      </c>
      <c r="I93" s="430">
        <v>410012</v>
      </c>
      <c r="J93" s="427" t="s">
        <v>1349</v>
      </c>
      <c r="K93" s="433"/>
    </row>
    <row r="94" spans="1:11" s="434" customFormat="1" ht="13.5">
      <c r="A94" s="429" t="s">
        <v>586</v>
      </c>
      <c r="B94" s="427" t="s">
        <v>1246</v>
      </c>
      <c r="C94" s="430" t="s">
        <v>586</v>
      </c>
      <c r="D94" s="430">
        <v>1000000</v>
      </c>
      <c r="E94" s="430">
        <v>1000000</v>
      </c>
      <c r="F94" s="431" t="s">
        <v>1200</v>
      </c>
      <c r="G94" s="432" t="s">
        <v>586</v>
      </c>
      <c r="H94" s="428" t="s">
        <v>586</v>
      </c>
      <c r="I94" s="430">
        <v>1000000</v>
      </c>
      <c r="J94" s="427" t="s">
        <v>586</v>
      </c>
      <c r="K94" s="433"/>
    </row>
    <row r="95" spans="1:11" s="434" customFormat="1" ht="13.5">
      <c r="A95" s="429" t="s">
        <v>586</v>
      </c>
      <c r="B95" s="427" t="s">
        <v>1209</v>
      </c>
      <c r="C95" s="430" t="s">
        <v>586</v>
      </c>
      <c r="D95" s="430">
        <v>1000000</v>
      </c>
      <c r="E95" s="430">
        <v>1000000</v>
      </c>
      <c r="F95" s="431" t="s">
        <v>1200</v>
      </c>
      <c r="G95" s="432" t="s">
        <v>591</v>
      </c>
      <c r="H95" s="428" t="s">
        <v>586</v>
      </c>
      <c r="I95" s="430">
        <v>1000000</v>
      </c>
      <c r="J95" s="427"/>
      <c r="K95" s="433"/>
    </row>
    <row r="96" spans="1:11" s="434" customFormat="1" ht="60" customHeight="1">
      <c r="A96" s="777"/>
      <c r="B96" s="778"/>
      <c r="C96" s="779" t="s">
        <v>586</v>
      </c>
      <c r="D96" s="779" t="s">
        <v>586</v>
      </c>
      <c r="E96" s="779" t="s">
        <v>586</v>
      </c>
      <c r="F96" s="780"/>
      <c r="G96" s="781"/>
      <c r="H96" s="782" t="s">
        <v>1575</v>
      </c>
      <c r="I96" s="779">
        <v>1000000</v>
      </c>
      <c r="J96" s="778" t="s">
        <v>546</v>
      </c>
      <c r="K96" s="783"/>
    </row>
    <row r="97" spans="1:11" s="434" customFormat="1" ht="13.5">
      <c r="A97" s="429" t="s">
        <v>586</v>
      </c>
      <c r="B97" s="427" t="s">
        <v>744</v>
      </c>
      <c r="C97" s="430" t="s">
        <v>586</v>
      </c>
      <c r="D97" s="430">
        <v>570000</v>
      </c>
      <c r="E97" s="430">
        <v>570000</v>
      </c>
      <c r="F97" s="431" t="s">
        <v>1247</v>
      </c>
      <c r="G97" s="432" t="s">
        <v>586</v>
      </c>
      <c r="H97" s="428" t="s">
        <v>586</v>
      </c>
      <c r="I97" s="430">
        <v>570000</v>
      </c>
      <c r="J97" s="427" t="s">
        <v>586</v>
      </c>
      <c r="K97" s="433"/>
    </row>
    <row r="98" spans="1:11" s="434" customFormat="1" ht="13.5">
      <c r="A98" s="429" t="s">
        <v>586</v>
      </c>
      <c r="B98" s="427" t="s">
        <v>1223</v>
      </c>
      <c r="C98" s="430" t="s">
        <v>586</v>
      </c>
      <c r="D98" s="430">
        <v>570000</v>
      </c>
      <c r="E98" s="430">
        <v>570000</v>
      </c>
      <c r="F98" s="431" t="s">
        <v>1247</v>
      </c>
      <c r="G98" s="432" t="s">
        <v>586</v>
      </c>
      <c r="H98" s="428" t="s">
        <v>586</v>
      </c>
      <c r="I98" s="430">
        <v>570000</v>
      </c>
      <c r="J98" s="427" t="s">
        <v>586</v>
      </c>
      <c r="K98" s="433"/>
    </row>
    <row r="99" spans="1:11" s="434" customFormat="1" ht="13.5">
      <c r="A99" s="429" t="s">
        <v>586</v>
      </c>
      <c r="B99" s="427" t="s">
        <v>1224</v>
      </c>
      <c r="C99" s="430" t="s">
        <v>586</v>
      </c>
      <c r="D99" s="430">
        <v>570000</v>
      </c>
      <c r="E99" s="430">
        <v>570000</v>
      </c>
      <c r="F99" s="431" t="s">
        <v>1247</v>
      </c>
      <c r="G99" s="432" t="s">
        <v>591</v>
      </c>
      <c r="H99" s="428" t="s">
        <v>586</v>
      </c>
      <c r="I99" s="430">
        <v>570000</v>
      </c>
      <c r="J99" s="427"/>
      <c r="K99" s="433"/>
    </row>
    <row r="100" spans="1:11" s="434" customFormat="1" ht="64.5" customHeight="1">
      <c r="A100" s="429"/>
      <c r="B100" s="427"/>
      <c r="C100" s="430" t="s">
        <v>586</v>
      </c>
      <c r="D100" s="430" t="s">
        <v>586</v>
      </c>
      <c r="E100" s="430" t="s">
        <v>586</v>
      </c>
      <c r="F100" s="431"/>
      <c r="G100" s="432"/>
      <c r="H100" s="428" t="s">
        <v>1574</v>
      </c>
      <c r="I100" s="430">
        <v>95000</v>
      </c>
      <c r="J100" s="427" t="s">
        <v>1342</v>
      </c>
      <c r="K100" s="433"/>
    </row>
    <row r="101" spans="1:11" s="434" customFormat="1" ht="75" customHeight="1">
      <c r="A101" s="429"/>
      <c r="B101" s="427"/>
      <c r="C101" s="430" t="s">
        <v>586</v>
      </c>
      <c r="D101" s="430" t="s">
        <v>586</v>
      </c>
      <c r="E101" s="430" t="s">
        <v>586</v>
      </c>
      <c r="F101" s="431"/>
      <c r="G101" s="432"/>
      <c r="H101" s="428" t="s">
        <v>1574</v>
      </c>
      <c r="I101" s="430">
        <v>475000</v>
      </c>
      <c r="J101" s="427" t="s">
        <v>1343</v>
      </c>
      <c r="K101" s="433"/>
    </row>
    <row r="102" spans="1:11" s="434" customFormat="1" ht="13.5">
      <c r="A102" s="429">
        <v>107</v>
      </c>
      <c r="B102" s="427" t="s">
        <v>1249</v>
      </c>
      <c r="C102" s="430" t="s">
        <v>586</v>
      </c>
      <c r="D102" s="430">
        <v>154787746</v>
      </c>
      <c r="E102" s="430">
        <v>154787746</v>
      </c>
      <c r="F102" s="431" t="s">
        <v>1250</v>
      </c>
      <c r="G102" s="432" t="s">
        <v>586</v>
      </c>
      <c r="H102" s="428" t="s">
        <v>586</v>
      </c>
      <c r="I102" s="430">
        <v>154787746</v>
      </c>
      <c r="J102" s="427" t="s">
        <v>586</v>
      </c>
      <c r="K102" s="433"/>
    </row>
    <row r="103" spans="1:11" s="434" customFormat="1" ht="13.5">
      <c r="A103" s="429" t="s">
        <v>586</v>
      </c>
      <c r="B103" s="427" t="s">
        <v>732</v>
      </c>
      <c r="C103" s="430" t="s">
        <v>586</v>
      </c>
      <c r="D103" s="430">
        <v>14905925</v>
      </c>
      <c r="E103" s="430">
        <v>14905925</v>
      </c>
      <c r="F103" s="431" t="s">
        <v>1251</v>
      </c>
      <c r="G103" s="432" t="s">
        <v>586</v>
      </c>
      <c r="H103" s="428" t="s">
        <v>586</v>
      </c>
      <c r="I103" s="430">
        <v>14905925</v>
      </c>
      <c r="J103" s="427" t="s">
        <v>586</v>
      </c>
      <c r="K103" s="433"/>
    </row>
    <row r="104" spans="1:11" s="434" customFormat="1" ht="13.5">
      <c r="A104" s="429" t="s">
        <v>586</v>
      </c>
      <c r="B104" s="427" t="s">
        <v>1201</v>
      </c>
      <c r="C104" s="430" t="s">
        <v>586</v>
      </c>
      <c r="D104" s="430">
        <v>14905925</v>
      </c>
      <c r="E104" s="430">
        <v>14905925</v>
      </c>
      <c r="F104" s="431" t="s">
        <v>1251</v>
      </c>
      <c r="G104" s="432" t="s">
        <v>586</v>
      </c>
      <c r="H104" s="428" t="s">
        <v>586</v>
      </c>
      <c r="I104" s="430">
        <v>14905925</v>
      </c>
      <c r="J104" s="427" t="s">
        <v>586</v>
      </c>
      <c r="K104" s="433"/>
    </row>
    <row r="105" spans="1:11" s="434" customFormat="1" ht="13.5">
      <c r="A105" s="429" t="s">
        <v>586</v>
      </c>
      <c r="B105" s="427" t="s">
        <v>1206</v>
      </c>
      <c r="C105" s="430" t="s">
        <v>586</v>
      </c>
      <c r="D105" s="430">
        <v>14905925</v>
      </c>
      <c r="E105" s="430">
        <v>14905925</v>
      </c>
      <c r="F105" s="431" t="s">
        <v>1251</v>
      </c>
      <c r="G105" s="432" t="s">
        <v>1203</v>
      </c>
      <c r="H105" s="428" t="s">
        <v>586</v>
      </c>
      <c r="I105" s="430">
        <v>14905925</v>
      </c>
      <c r="J105" s="427"/>
      <c r="K105" s="433"/>
    </row>
    <row r="106" spans="1:11" s="434" customFormat="1" ht="48.75" customHeight="1">
      <c r="A106" s="429"/>
      <c r="B106" s="427"/>
      <c r="C106" s="430" t="s">
        <v>586</v>
      </c>
      <c r="D106" s="430" t="s">
        <v>586</v>
      </c>
      <c r="E106" s="430" t="s">
        <v>586</v>
      </c>
      <c r="F106" s="431"/>
      <c r="G106" s="432"/>
      <c r="H106" s="428" t="s">
        <v>1573</v>
      </c>
      <c r="I106" s="430">
        <v>2000000</v>
      </c>
      <c r="J106" s="427" t="s">
        <v>1327</v>
      </c>
      <c r="K106" s="433"/>
    </row>
    <row r="107" spans="1:11" s="434" customFormat="1" ht="49.5" customHeight="1">
      <c r="A107" s="429"/>
      <c r="B107" s="427"/>
      <c r="C107" s="430" t="s">
        <v>586</v>
      </c>
      <c r="D107" s="430" t="s">
        <v>586</v>
      </c>
      <c r="E107" s="430" t="s">
        <v>586</v>
      </c>
      <c r="F107" s="431"/>
      <c r="G107" s="432"/>
      <c r="H107" s="428" t="s">
        <v>1573</v>
      </c>
      <c r="I107" s="430">
        <v>12905925</v>
      </c>
      <c r="J107" s="427" t="s">
        <v>1328</v>
      </c>
      <c r="K107" s="433"/>
    </row>
    <row r="108" spans="1:11" s="434" customFormat="1" ht="13.5">
      <c r="A108" s="429" t="s">
        <v>586</v>
      </c>
      <c r="B108" s="427" t="s">
        <v>746</v>
      </c>
      <c r="C108" s="430" t="s">
        <v>586</v>
      </c>
      <c r="D108" s="430">
        <v>23093415</v>
      </c>
      <c r="E108" s="430">
        <v>23093415</v>
      </c>
      <c r="F108" s="431" t="s">
        <v>1252</v>
      </c>
      <c r="G108" s="432" t="s">
        <v>586</v>
      </c>
      <c r="H108" s="428" t="s">
        <v>586</v>
      </c>
      <c r="I108" s="430">
        <v>23093415</v>
      </c>
      <c r="J108" s="427" t="s">
        <v>586</v>
      </c>
      <c r="K108" s="433"/>
    </row>
    <row r="109" spans="1:11" s="434" customFormat="1" ht="13.5">
      <c r="A109" s="429" t="s">
        <v>586</v>
      </c>
      <c r="B109" s="427" t="s">
        <v>1201</v>
      </c>
      <c r="C109" s="430" t="s">
        <v>586</v>
      </c>
      <c r="D109" s="430">
        <v>23093415</v>
      </c>
      <c r="E109" s="430">
        <v>23093415</v>
      </c>
      <c r="F109" s="431" t="s">
        <v>1252</v>
      </c>
      <c r="G109" s="432" t="s">
        <v>586</v>
      </c>
      <c r="H109" s="428" t="s">
        <v>586</v>
      </c>
      <c r="I109" s="430">
        <v>23093415</v>
      </c>
      <c r="J109" s="427" t="s">
        <v>586</v>
      </c>
      <c r="K109" s="433"/>
    </row>
    <row r="110" spans="1:11" s="434" customFormat="1" ht="13.5">
      <c r="A110" s="429" t="s">
        <v>586</v>
      </c>
      <c r="B110" s="427" t="s">
        <v>1206</v>
      </c>
      <c r="C110" s="430" t="s">
        <v>586</v>
      </c>
      <c r="D110" s="430">
        <v>23093415</v>
      </c>
      <c r="E110" s="430">
        <v>23093415</v>
      </c>
      <c r="F110" s="431" t="s">
        <v>1252</v>
      </c>
      <c r="G110" s="432" t="s">
        <v>1203</v>
      </c>
      <c r="H110" s="428" t="s">
        <v>586</v>
      </c>
      <c r="I110" s="430">
        <v>23093415</v>
      </c>
      <c r="J110" s="427"/>
      <c r="K110" s="433"/>
    </row>
    <row r="111" spans="1:11" s="434" customFormat="1" ht="49.5" customHeight="1">
      <c r="A111" s="429"/>
      <c r="B111" s="427"/>
      <c r="C111" s="430" t="s">
        <v>586</v>
      </c>
      <c r="D111" s="430" t="s">
        <v>586</v>
      </c>
      <c r="E111" s="430" t="s">
        <v>586</v>
      </c>
      <c r="F111" s="431"/>
      <c r="G111" s="432"/>
      <c r="H111" s="428" t="s">
        <v>1204</v>
      </c>
      <c r="I111" s="430">
        <v>10000000</v>
      </c>
      <c r="J111" s="427" t="s">
        <v>1350</v>
      </c>
      <c r="K111" s="433"/>
    </row>
    <row r="112" spans="1:11" s="434" customFormat="1" ht="46.5" customHeight="1">
      <c r="A112" s="429"/>
      <c r="B112" s="427"/>
      <c r="C112" s="430" t="s">
        <v>586</v>
      </c>
      <c r="D112" s="430" t="s">
        <v>586</v>
      </c>
      <c r="E112" s="430" t="s">
        <v>586</v>
      </c>
      <c r="F112" s="431"/>
      <c r="G112" s="432"/>
      <c r="H112" s="428" t="s">
        <v>1204</v>
      </c>
      <c r="I112" s="430">
        <v>10000000</v>
      </c>
      <c r="J112" s="427" t="s">
        <v>1351</v>
      </c>
      <c r="K112" s="433"/>
    </row>
    <row r="113" spans="1:11" s="434" customFormat="1" ht="60.75" customHeight="1">
      <c r="A113" s="429"/>
      <c r="B113" s="427"/>
      <c r="C113" s="430" t="s">
        <v>586</v>
      </c>
      <c r="D113" s="430" t="s">
        <v>586</v>
      </c>
      <c r="E113" s="430" t="s">
        <v>586</v>
      </c>
      <c r="F113" s="431"/>
      <c r="G113" s="432"/>
      <c r="H113" s="428" t="s">
        <v>1204</v>
      </c>
      <c r="I113" s="430">
        <v>593415</v>
      </c>
      <c r="J113" s="427" t="s">
        <v>1352</v>
      </c>
      <c r="K113" s="433"/>
    </row>
    <row r="114" spans="1:11" s="434" customFormat="1" ht="60" customHeight="1">
      <c r="A114" s="429"/>
      <c r="B114" s="427"/>
      <c r="C114" s="430" t="s">
        <v>586</v>
      </c>
      <c r="D114" s="430" t="s">
        <v>586</v>
      </c>
      <c r="E114" s="430" t="s">
        <v>586</v>
      </c>
      <c r="F114" s="431"/>
      <c r="G114" s="432"/>
      <c r="H114" s="428" t="s">
        <v>1204</v>
      </c>
      <c r="I114" s="430">
        <v>2500000</v>
      </c>
      <c r="J114" s="427" t="s">
        <v>1353</v>
      </c>
      <c r="K114" s="433"/>
    </row>
    <row r="115" spans="1:11" s="434" customFormat="1" ht="13.5">
      <c r="A115" s="429" t="s">
        <v>586</v>
      </c>
      <c r="B115" s="427" t="s">
        <v>727</v>
      </c>
      <c r="C115" s="430" t="s">
        <v>586</v>
      </c>
      <c r="D115" s="430">
        <v>31731352</v>
      </c>
      <c r="E115" s="430">
        <v>31731352</v>
      </c>
      <c r="F115" s="431" t="s">
        <v>1253</v>
      </c>
      <c r="G115" s="432" t="s">
        <v>586</v>
      </c>
      <c r="H115" s="428" t="s">
        <v>586</v>
      </c>
      <c r="I115" s="430">
        <v>31731352</v>
      </c>
      <c r="J115" s="427" t="s">
        <v>586</v>
      </c>
      <c r="K115" s="433"/>
    </row>
    <row r="116" spans="1:11" s="434" customFormat="1" ht="13.5">
      <c r="A116" s="429" t="s">
        <v>586</v>
      </c>
      <c r="B116" s="427" t="s">
        <v>1201</v>
      </c>
      <c r="C116" s="430" t="s">
        <v>586</v>
      </c>
      <c r="D116" s="430">
        <v>31731352</v>
      </c>
      <c r="E116" s="430">
        <v>31731352</v>
      </c>
      <c r="F116" s="431" t="s">
        <v>1253</v>
      </c>
      <c r="G116" s="432" t="s">
        <v>586</v>
      </c>
      <c r="H116" s="428" t="s">
        <v>586</v>
      </c>
      <c r="I116" s="430">
        <v>31731352</v>
      </c>
      <c r="J116" s="427" t="s">
        <v>586</v>
      </c>
      <c r="K116" s="433"/>
    </row>
    <row r="117" spans="1:11" s="434" customFormat="1" ht="13.5">
      <c r="A117" s="777" t="s">
        <v>586</v>
      </c>
      <c r="B117" s="778" t="s">
        <v>1202</v>
      </c>
      <c r="C117" s="779" t="s">
        <v>586</v>
      </c>
      <c r="D117" s="779">
        <v>31731352</v>
      </c>
      <c r="E117" s="779">
        <v>31731352</v>
      </c>
      <c r="F117" s="780" t="s">
        <v>1253</v>
      </c>
      <c r="G117" s="781" t="s">
        <v>1203</v>
      </c>
      <c r="H117" s="782" t="s">
        <v>586</v>
      </c>
      <c r="I117" s="779">
        <v>31731352</v>
      </c>
      <c r="J117" s="778"/>
      <c r="K117" s="783"/>
    </row>
    <row r="118" spans="1:11" s="434" customFormat="1" ht="57.75" customHeight="1">
      <c r="A118" s="429"/>
      <c r="B118" s="427"/>
      <c r="C118" s="430" t="s">
        <v>586</v>
      </c>
      <c r="D118" s="430" t="s">
        <v>586</v>
      </c>
      <c r="E118" s="430" t="s">
        <v>586</v>
      </c>
      <c r="F118" s="431"/>
      <c r="G118" s="432"/>
      <c r="H118" s="428" t="s">
        <v>1204</v>
      </c>
      <c r="I118" s="430">
        <v>31731352</v>
      </c>
      <c r="J118" s="427" t="s">
        <v>1323</v>
      </c>
      <c r="K118" s="433"/>
    </row>
    <row r="119" spans="1:11" s="434" customFormat="1" ht="13.5">
      <c r="A119" s="429" t="s">
        <v>586</v>
      </c>
      <c r="B119" s="427" t="s">
        <v>751</v>
      </c>
      <c r="C119" s="430" t="s">
        <v>586</v>
      </c>
      <c r="D119" s="430">
        <v>4140000</v>
      </c>
      <c r="E119" s="430">
        <v>4140000</v>
      </c>
      <c r="F119" s="431" t="s">
        <v>1254</v>
      </c>
      <c r="G119" s="432" t="s">
        <v>586</v>
      </c>
      <c r="H119" s="428" t="s">
        <v>586</v>
      </c>
      <c r="I119" s="430">
        <v>4140000</v>
      </c>
      <c r="J119" s="427" t="s">
        <v>586</v>
      </c>
      <c r="K119" s="433"/>
    </row>
    <row r="120" spans="1:11" s="434" customFormat="1" ht="13.5">
      <c r="A120" s="429" t="s">
        <v>586</v>
      </c>
      <c r="B120" s="427" t="s">
        <v>1229</v>
      </c>
      <c r="C120" s="430" t="s">
        <v>586</v>
      </c>
      <c r="D120" s="430">
        <v>4140000</v>
      </c>
      <c r="E120" s="430">
        <v>4140000</v>
      </c>
      <c r="F120" s="431" t="s">
        <v>1254</v>
      </c>
      <c r="G120" s="432" t="s">
        <v>586</v>
      </c>
      <c r="H120" s="428" t="s">
        <v>586</v>
      </c>
      <c r="I120" s="430">
        <v>4140000</v>
      </c>
      <c r="J120" s="427" t="s">
        <v>586</v>
      </c>
      <c r="K120" s="433"/>
    </row>
    <row r="121" spans="1:11" s="434" customFormat="1" ht="13.5">
      <c r="A121" s="429" t="s">
        <v>586</v>
      </c>
      <c r="B121" s="427" t="s">
        <v>763</v>
      </c>
      <c r="C121" s="430" t="s">
        <v>586</v>
      </c>
      <c r="D121" s="430">
        <v>4140000</v>
      </c>
      <c r="E121" s="430">
        <v>4140000</v>
      </c>
      <c r="F121" s="431" t="s">
        <v>1254</v>
      </c>
      <c r="G121" s="432" t="s">
        <v>1203</v>
      </c>
      <c r="H121" s="428" t="s">
        <v>586</v>
      </c>
      <c r="I121" s="430">
        <v>4140000</v>
      </c>
      <c r="J121" s="427"/>
      <c r="K121" s="433"/>
    </row>
    <row r="122" spans="1:11" s="434" customFormat="1" ht="30" customHeight="1">
      <c r="A122" s="429"/>
      <c r="B122" s="427"/>
      <c r="C122" s="430" t="s">
        <v>586</v>
      </c>
      <c r="D122" s="430" t="s">
        <v>586</v>
      </c>
      <c r="E122" s="430" t="s">
        <v>586</v>
      </c>
      <c r="F122" s="431"/>
      <c r="G122" s="432"/>
      <c r="H122" s="428" t="s">
        <v>1204</v>
      </c>
      <c r="I122" s="430">
        <v>4140000</v>
      </c>
      <c r="J122" s="427" t="s">
        <v>1368</v>
      </c>
      <c r="K122" s="433"/>
    </row>
    <row r="123" spans="1:11" s="434" customFormat="1" ht="13.5">
      <c r="A123" s="429" t="s">
        <v>586</v>
      </c>
      <c r="B123" s="427" t="s">
        <v>765</v>
      </c>
      <c r="C123" s="430" t="s">
        <v>586</v>
      </c>
      <c r="D123" s="430">
        <v>32515850</v>
      </c>
      <c r="E123" s="430">
        <v>32515850</v>
      </c>
      <c r="F123" s="431" t="s">
        <v>1255</v>
      </c>
      <c r="G123" s="432" t="s">
        <v>586</v>
      </c>
      <c r="H123" s="428" t="s">
        <v>586</v>
      </c>
      <c r="I123" s="430">
        <v>32515850</v>
      </c>
      <c r="J123" s="427" t="s">
        <v>586</v>
      </c>
      <c r="K123" s="433"/>
    </row>
    <row r="124" spans="1:11" s="434" customFormat="1" ht="13.5">
      <c r="A124" s="429" t="s">
        <v>586</v>
      </c>
      <c r="B124" s="427" t="s">
        <v>1231</v>
      </c>
      <c r="C124" s="430" t="s">
        <v>586</v>
      </c>
      <c r="D124" s="430">
        <v>32515850</v>
      </c>
      <c r="E124" s="430">
        <v>32515850</v>
      </c>
      <c r="F124" s="431" t="s">
        <v>1255</v>
      </c>
      <c r="G124" s="432" t="s">
        <v>586</v>
      </c>
      <c r="H124" s="428" t="s">
        <v>586</v>
      </c>
      <c r="I124" s="430">
        <v>32515850</v>
      </c>
      <c r="J124" s="427" t="s">
        <v>586</v>
      </c>
      <c r="K124" s="433"/>
    </row>
    <row r="125" spans="1:11" s="434" customFormat="1" ht="13.5">
      <c r="A125" s="429" t="s">
        <v>586</v>
      </c>
      <c r="B125" s="427" t="s">
        <v>1232</v>
      </c>
      <c r="C125" s="430" t="s">
        <v>586</v>
      </c>
      <c r="D125" s="430">
        <v>32515850</v>
      </c>
      <c r="E125" s="430">
        <v>32515850</v>
      </c>
      <c r="F125" s="431" t="s">
        <v>1255</v>
      </c>
      <c r="G125" s="432" t="s">
        <v>1203</v>
      </c>
      <c r="H125" s="428" t="s">
        <v>586</v>
      </c>
      <c r="I125" s="430">
        <v>32515850</v>
      </c>
      <c r="J125" s="427"/>
      <c r="K125" s="433"/>
    </row>
    <row r="126" spans="1:11" s="434" customFormat="1" ht="33.75" customHeight="1">
      <c r="A126" s="429"/>
      <c r="B126" s="427"/>
      <c r="C126" s="430" t="s">
        <v>586</v>
      </c>
      <c r="D126" s="430" t="s">
        <v>586</v>
      </c>
      <c r="E126" s="430" t="s">
        <v>586</v>
      </c>
      <c r="F126" s="431"/>
      <c r="G126" s="432"/>
      <c r="H126" s="428" t="s">
        <v>1204</v>
      </c>
      <c r="I126" s="430">
        <v>7995000</v>
      </c>
      <c r="J126" s="427" t="s">
        <v>1369</v>
      </c>
      <c r="K126" s="433"/>
    </row>
    <row r="127" spans="1:11" s="434" customFormat="1" ht="36.75" customHeight="1">
      <c r="A127" s="429"/>
      <c r="B127" s="427"/>
      <c r="C127" s="430" t="s">
        <v>586</v>
      </c>
      <c r="D127" s="430" t="s">
        <v>586</v>
      </c>
      <c r="E127" s="430" t="s">
        <v>586</v>
      </c>
      <c r="F127" s="431"/>
      <c r="G127" s="432"/>
      <c r="H127" s="428" t="s">
        <v>1204</v>
      </c>
      <c r="I127" s="430">
        <v>10756492</v>
      </c>
      <c r="J127" s="427" t="s">
        <v>1370</v>
      </c>
      <c r="K127" s="433"/>
    </row>
    <row r="128" spans="1:11" s="434" customFormat="1" ht="34.5" customHeight="1">
      <c r="A128" s="429"/>
      <c r="B128" s="427"/>
      <c r="C128" s="430" t="s">
        <v>586</v>
      </c>
      <c r="D128" s="430" t="s">
        <v>586</v>
      </c>
      <c r="E128" s="430" t="s">
        <v>586</v>
      </c>
      <c r="F128" s="431"/>
      <c r="G128" s="432"/>
      <c r="H128" s="428" t="s">
        <v>1204</v>
      </c>
      <c r="I128" s="430">
        <v>4000000</v>
      </c>
      <c r="J128" s="427" t="s">
        <v>1371</v>
      </c>
      <c r="K128" s="433"/>
    </row>
    <row r="129" spans="1:11" s="434" customFormat="1" ht="37.5" customHeight="1">
      <c r="A129" s="429"/>
      <c r="B129" s="427"/>
      <c r="C129" s="430" t="s">
        <v>586</v>
      </c>
      <c r="D129" s="430" t="s">
        <v>586</v>
      </c>
      <c r="E129" s="430" t="s">
        <v>586</v>
      </c>
      <c r="F129" s="431"/>
      <c r="G129" s="432"/>
      <c r="H129" s="428" t="s">
        <v>1204</v>
      </c>
      <c r="I129" s="430">
        <v>2398127</v>
      </c>
      <c r="J129" s="427" t="s">
        <v>1372</v>
      </c>
      <c r="K129" s="433"/>
    </row>
    <row r="130" spans="1:11" s="434" customFormat="1" ht="60" customHeight="1">
      <c r="A130" s="429"/>
      <c r="B130" s="427"/>
      <c r="C130" s="430" t="s">
        <v>586</v>
      </c>
      <c r="D130" s="430" t="s">
        <v>586</v>
      </c>
      <c r="E130" s="430" t="s">
        <v>586</v>
      </c>
      <c r="F130" s="431"/>
      <c r="G130" s="432"/>
      <c r="H130" s="428" t="s">
        <v>1204</v>
      </c>
      <c r="I130" s="430">
        <v>4800000</v>
      </c>
      <c r="J130" s="427" t="s">
        <v>1373</v>
      </c>
      <c r="K130" s="433"/>
    </row>
    <row r="131" spans="1:11" s="434" customFormat="1" ht="33.75" customHeight="1">
      <c r="A131" s="429"/>
      <c r="B131" s="427"/>
      <c r="C131" s="430" t="s">
        <v>586</v>
      </c>
      <c r="D131" s="430" t="s">
        <v>586</v>
      </c>
      <c r="E131" s="430" t="s">
        <v>586</v>
      </c>
      <c r="F131" s="431"/>
      <c r="G131" s="432"/>
      <c r="H131" s="428" t="s">
        <v>1256</v>
      </c>
      <c r="I131" s="430">
        <v>2140410</v>
      </c>
      <c r="J131" s="427" t="s">
        <v>1374</v>
      </c>
      <c r="K131" s="433"/>
    </row>
    <row r="132" spans="1:11" s="434" customFormat="1" ht="46.5" customHeight="1">
      <c r="A132" s="429"/>
      <c r="B132" s="427"/>
      <c r="C132" s="430" t="s">
        <v>586</v>
      </c>
      <c r="D132" s="430" t="s">
        <v>586</v>
      </c>
      <c r="E132" s="430" t="s">
        <v>586</v>
      </c>
      <c r="F132" s="431"/>
      <c r="G132" s="432"/>
      <c r="H132" s="428" t="s">
        <v>1216</v>
      </c>
      <c r="I132" s="430">
        <v>425821</v>
      </c>
      <c r="J132" s="427" t="s">
        <v>1375</v>
      </c>
      <c r="K132" s="433"/>
    </row>
    <row r="133" spans="1:11" s="434" customFormat="1" ht="13.5">
      <c r="A133" s="429" t="s">
        <v>586</v>
      </c>
      <c r="B133" s="427" t="s">
        <v>738</v>
      </c>
      <c r="C133" s="430" t="s">
        <v>586</v>
      </c>
      <c r="D133" s="430">
        <v>3764129</v>
      </c>
      <c r="E133" s="430">
        <v>3764129</v>
      </c>
      <c r="F133" s="431" t="s">
        <v>1257</v>
      </c>
      <c r="G133" s="432" t="s">
        <v>586</v>
      </c>
      <c r="H133" s="428" t="s">
        <v>586</v>
      </c>
      <c r="I133" s="430">
        <v>3764129</v>
      </c>
      <c r="J133" s="427" t="s">
        <v>586</v>
      </c>
      <c r="K133" s="433"/>
    </row>
    <row r="134" spans="1:11" s="434" customFormat="1" ht="13.5">
      <c r="A134" s="429" t="s">
        <v>586</v>
      </c>
      <c r="B134" s="427" t="s">
        <v>1201</v>
      </c>
      <c r="C134" s="430" t="s">
        <v>586</v>
      </c>
      <c r="D134" s="430">
        <v>3764129</v>
      </c>
      <c r="E134" s="430">
        <v>3764129</v>
      </c>
      <c r="F134" s="431" t="s">
        <v>1257</v>
      </c>
      <c r="G134" s="432" t="s">
        <v>586</v>
      </c>
      <c r="H134" s="428" t="s">
        <v>586</v>
      </c>
      <c r="I134" s="430">
        <v>3764129</v>
      </c>
      <c r="J134" s="427" t="s">
        <v>586</v>
      </c>
      <c r="K134" s="433"/>
    </row>
    <row r="135" spans="1:11" s="434" customFormat="1" ht="13.5">
      <c r="A135" s="429" t="s">
        <v>586</v>
      </c>
      <c r="B135" s="427" t="s">
        <v>1234</v>
      </c>
      <c r="C135" s="430" t="s">
        <v>586</v>
      </c>
      <c r="D135" s="430">
        <v>3764129</v>
      </c>
      <c r="E135" s="430">
        <v>3764129</v>
      </c>
      <c r="F135" s="431" t="s">
        <v>1257</v>
      </c>
      <c r="G135" s="432" t="s">
        <v>1203</v>
      </c>
      <c r="H135" s="428" t="s">
        <v>586</v>
      </c>
      <c r="I135" s="430">
        <v>3764129</v>
      </c>
      <c r="J135" s="427"/>
      <c r="K135" s="433"/>
    </row>
    <row r="136" spans="1:11" s="434" customFormat="1" ht="43.5" customHeight="1">
      <c r="A136" s="429"/>
      <c r="B136" s="427"/>
      <c r="C136" s="430" t="s">
        <v>586</v>
      </c>
      <c r="D136" s="430" t="s">
        <v>586</v>
      </c>
      <c r="E136" s="430" t="s">
        <v>586</v>
      </c>
      <c r="F136" s="431"/>
      <c r="G136" s="432"/>
      <c r="H136" s="428" t="s">
        <v>1204</v>
      </c>
      <c r="I136" s="430">
        <v>3764129</v>
      </c>
      <c r="J136" s="427" t="s">
        <v>1376</v>
      </c>
      <c r="K136" s="433"/>
    </row>
    <row r="137" spans="1:11" s="434" customFormat="1" ht="13.5">
      <c r="A137" s="429" t="s">
        <v>586</v>
      </c>
      <c r="B137" s="427" t="s">
        <v>744</v>
      </c>
      <c r="C137" s="430" t="s">
        <v>586</v>
      </c>
      <c r="D137" s="430">
        <v>43035075</v>
      </c>
      <c r="E137" s="430">
        <v>43035075</v>
      </c>
      <c r="F137" s="431" t="s">
        <v>1258</v>
      </c>
      <c r="G137" s="432" t="s">
        <v>586</v>
      </c>
      <c r="H137" s="428" t="s">
        <v>586</v>
      </c>
      <c r="I137" s="430">
        <v>43035075</v>
      </c>
      <c r="J137" s="427" t="s">
        <v>586</v>
      </c>
      <c r="K137" s="433"/>
    </row>
    <row r="138" spans="1:11" s="434" customFormat="1" ht="13.5">
      <c r="A138" s="429" t="s">
        <v>586</v>
      </c>
      <c r="B138" s="427" t="s">
        <v>1201</v>
      </c>
      <c r="C138" s="430" t="s">
        <v>586</v>
      </c>
      <c r="D138" s="430">
        <v>43035075</v>
      </c>
      <c r="E138" s="430">
        <v>43035075</v>
      </c>
      <c r="F138" s="431" t="s">
        <v>1258</v>
      </c>
      <c r="G138" s="432" t="s">
        <v>586</v>
      </c>
      <c r="H138" s="428" t="s">
        <v>586</v>
      </c>
      <c r="I138" s="430">
        <v>43035075</v>
      </c>
      <c r="J138" s="427" t="s">
        <v>586</v>
      </c>
      <c r="K138" s="433"/>
    </row>
    <row r="139" spans="1:11" s="434" customFormat="1" ht="13.5">
      <c r="A139" s="429" t="s">
        <v>586</v>
      </c>
      <c r="B139" s="427" t="s">
        <v>1206</v>
      </c>
      <c r="C139" s="430" t="s">
        <v>586</v>
      </c>
      <c r="D139" s="430">
        <v>43035075</v>
      </c>
      <c r="E139" s="430">
        <v>43035075</v>
      </c>
      <c r="F139" s="431" t="s">
        <v>1258</v>
      </c>
      <c r="G139" s="432" t="s">
        <v>1203</v>
      </c>
      <c r="H139" s="428" t="s">
        <v>586</v>
      </c>
      <c r="I139" s="430">
        <v>43035075</v>
      </c>
      <c r="J139" s="427"/>
      <c r="K139" s="433"/>
    </row>
    <row r="140" spans="1:11" s="434" customFormat="1" ht="59.25" customHeight="1">
      <c r="A140" s="777"/>
      <c r="B140" s="778"/>
      <c r="C140" s="779" t="s">
        <v>586</v>
      </c>
      <c r="D140" s="779" t="s">
        <v>586</v>
      </c>
      <c r="E140" s="779" t="s">
        <v>586</v>
      </c>
      <c r="F140" s="780"/>
      <c r="G140" s="781"/>
      <c r="H140" s="782" t="s">
        <v>1578</v>
      </c>
      <c r="I140" s="779">
        <v>274484</v>
      </c>
      <c r="J140" s="778" t="s">
        <v>515</v>
      </c>
      <c r="K140" s="783"/>
    </row>
    <row r="141" spans="1:11" s="434" customFormat="1" ht="49.5" customHeight="1">
      <c r="A141" s="429"/>
      <c r="B141" s="427"/>
      <c r="C141" s="430" t="s">
        <v>586</v>
      </c>
      <c r="D141" s="430" t="s">
        <v>586</v>
      </c>
      <c r="E141" s="430" t="s">
        <v>586</v>
      </c>
      <c r="F141" s="431"/>
      <c r="G141" s="432"/>
      <c r="H141" s="428" t="s">
        <v>1577</v>
      </c>
      <c r="I141" s="430">
        <v>800000</v>
      </c>
      <c r="J141" s="427" t="s">
        <v>516</v>
      </c>
      <c r="K141" s="433"/>
    </row>
    <row r="142" spans="1:11" s="434" customFormat="1" ht="88.5" customHeight="1">
      <c r="A142" s="429"/>
      <c r="B142" s="427"/>
      <c r="C142" s="430" t="s">
        <v>586</v>
      </c>
      <c r="D142" s="430" t="s">
        <v>586</v>
      </c>
      <c r="E142" s="430" t="s">
        <v>586</v>
      </c>
      <c r="F142" s="431"/>
      <c r="G142" s="432"/>
      <c r="H142" s="428" t="s">
        <v>1204</v>
      </c>
      <c r="I142" s="430">
        <v>10000000</v>
      </c>
      <c r="J142" s="427" t="s">
        <v>517</v>
      </c>
      <c r="K142" s="433"/>
    </row>
    <row r="143" spans="1:11" s="434" customFormat="1" ht="90" customHeight="1">
      <c r="A143" s="429"/>
      <c r="B143" s="427"/>
      <c r="C143" s="430" t="s">
        <v>586</v>
      </c>
      <c r="D143" s="430" t="s">
        <v>586</v>
      </c>
      <c r="E143" s="430" t="s">
        <v>586</v>
      </c>
      <c r="F143" s="431"/>
      <c r="G143" s="432"/>
      <c r="H143" s="428" t="s">
        <v>1204</v>
      </c>
      <c r="I143" s="430">
        <v>10000000</v>
      </c>
      <c r="J143" s="427" t="s">
        <v>518</v>
      </c>
      <c r="K143" s="433"/>
    </row>
    <row r="144" spans="1:11" s="434" customFormat="1" ht="48.75" customHeight="1">
      <c r="A144" s="429"/>
      <c r="B144" s="427"/>
      <c r="C144" s="430" t="s">
        <v>586</v>
      </c>
      <c r="D144" s="430" t="s">
        <v>586</v>
      </c>
      <c r="E144" s="430" t="s">
        <v>586</v>
      </c>
      <c r="F144" s="431"/>
      <c r="G144" s="432"/>
      <c r="H144" s="428" t="s">
        <v>1204</v>
      </c>
      <c r="I144" s="430">
        <v>20981619</v>
      </c>
      <c r="J144" s="427" t="s">
        <v>519</v>
      </c>
      <c r="K144" s="433"/>
    </row>
    <row r="145" spans="1:11" s="434" customFormat="1" ht="60" customHeight="1">
      <c r="A145" s="429"/>
      <c r="B145" s="427"/>
      <c r="C145" s="430" t="s">
        <v>586</v>
      </c>
      <c r="D145" s="430" t="s">
        <v>586</v>
      </c>
      <c r="E145" s="430" t="s">
        <v>586</v>
      </c>
      <c r="F145" s="431"/>
      <c r="G145" s="432"/>
      <c r="H145" s="428" t="s">
        <v>1204</v>
      </c>
      <c r="I145" s="430">
        <v>978972</v>
      </c>
      <c r="J145" s="427" t="s">
        <v>520</v>
      </c>
      <c r="K145" s="433"/>
    </row>
    <row r="146" spans="1:11" s="434" customFormat="1" ht="13.5">
      <c r="A146" s="429" t="s">
        <v>586</v>
      </c>
      <c r="B146" s="427" t="s">
        <v>768</v>
      </c>
      <c r="C146" s="430" t="s">
        <v>586</v>
      </c>
      <c r="D146" s="430">
        <v>1602000</v>
      </c>
      <c r="E146" s="430">
        <v>1602000</v>
      </c>
      <c r="F146" s="431" t="s">
        <v>1200</v>
      </c>
      <c r="G146" s="432" t="s">
        <v>586</v>
      </c>
      <c r="H146" s="428" t="s">
        <v>586</v>
      </c>
      <c r="I146" s="430">
        <v>1602000</v>
      </c>
      <c r="J146" s="427" t="s">
        <v>586</v>
      </c>
      <c r="K146" s="433"/>
    </row>
    <row r="147" spans="1:11" s="434" customFormat="1" ht="13.5">
      <c r="A147" s="429" t="s">
        <v>586</v>
      </c>
      <c r="B147" s="427" t="s">
        <v>1201</v>
      </c>
      <c r="C147" s="430" t="s">
        <v>586</v>
      </c>
      <c r="D147" s="430">
        <v>1602000</v>
      </c>
      <c r="E147" s="430">
        <v>1602000</v>
      </c>
      <c r="F147" s="431" t="s">
        <v>1200</v>
      </c>
      <c r="G147" s="432" t="s">
        <v>586</v>
      </c>
      <c r="H147" s="428" t="s">
        <v>586</v>
      </c>
      <c r="I147" s="430">
        <v>1602000</v>
      </c>
      <c r="J147" s="427" t="s">
        <v>586</v>
      </c>
      <c r="K147" s="433"/>
    </row>
    <row r="148" spans="1:11" s="434" customFormat="1" ht="13.5">
      <c r="A148" s="429" t="s">
        <v>586</v>
      </c>
      <c r="B148" s="427" t="s">
        <v>1206</v>
      </c>
      <c r="C148" s="430" t="s">
        <v>586</v>
      </c>
      <c r="D148" s="430">
        <v>1602000</v>
      </c>
      <c r="E148" s="430">
        <v>1602000</v>
      </c>
      <c r="F148" s="431" t="s">
        <v>1200</v>
      </c>
      <c r="G148" s="432" t="s">
        <v>1203</v>
      </c>
      <c r="H148" s="428" t="s">
        <v>586</v>
      </c>
      <c r="I148" s="430">
        <v>1602000</v>
      </c>
      <c r="J148" s="427"/>
      <c r="K148" s="433"/>
    </row>
    <row r="149" spans="1:11" s="434" customFormat="1" ht="49.5" customHeight="1">
      <c r="A149" s="429"/>
      <c r="B149" s="427"/>
      <c r="C149" s="430" t="s">
        <v>586</v>
      </c>
      <c r="D149" s="430" t="s">
        <v>586</v>
      </c>
      <c r="E149" s="430" t="s">
        <v>586</v>
      </c>
      <c r="F149" s="431"/>
      <c r="G149" s="432"/>
      <c r="H149" s="428" t="s">
        <v>1204</v>
      </c>
      <c r="I149" s="430">
        <v>1602000</v>
      </c>
      <c r="J149" s="427" t="s">
        <v>1550</v>
      </c>
      <c r="K149" s="433"/>
    </row>
    <row r="150" spans="1:11" s="434" customFormat="1" ht="13.5">
      <c r="A150" s="429">
        <v>108</v>
      </c>
      <c r="B150" s="427" t="s">
        <v>1137</v>
      </c>
      <c r="C150" s="430" t="s">
        <v>586</v>
      </c>
      <c r="D150" s="430">
        <v>12433588</v>
      </c>
      <c r="E150" s="430">
        <v>12433588</v>
      </c>
      <c r="F150" s="431" t="s">
        <v>1275</v>
      </c>
      <c r="G150" s="432" t="s">
        <v>586</v>
      </c>
      <c r="H150" s="428" t="s">
        <v>586</v>
      </c>
      <c r="I150" s="430">
        <v>12433588</v>
      </c>
      <c r="J150" s="427" t="s">
        <v>586</v>
      </c>
      <c r="K150" s="433"/>
    </row>
    <row r="151" spans="1:11" s="434" customFormat="1" ht="13.5">
      <c r="A151" s="429" t="s">
        <v>586</v>
      </c>
      <c r="B151" s="427" t="s">
        <v>732</v>
      </c>
      <c r="C151" s="430" t="s">
        <v>586</v>
      </c>
      <c r="D151" s="430">
        <v>1255000</v>
      </c>
      <c r="E151" s="430">
        <v>1255000</v>
      </c>
      <c r="F151" s="431" t="s">
        <v>1276</v>
      </c>
      <c r="G151" s="432" t="s">
        <v>586</v>
      </c>
      <c r="H151" s="428" t="s">
        <v>586</v>
      </c>
      <c r="I151" s="430">
        <v>1255000</v>
      </c>
      <c r="J151" s="427" t="s">
        <v>586</v>
      </c>
      <c r="K151" s="433"/>
    </row>
    <row r="152" spans="1:11" s="434" customFormat="1" ht="13.5">
      <c r="A152" s="429" t="s">
        <v>586</v>
      </c>
      <c r="B152" s="427" t="s">
        <v>1223</v>
      </c>
      <c r="C152" s="430" t="s">
        <v>586</v>
      </c>
      <c r="D152" s="430">
        <v>1255000</v>
      </c>
      <c r="E152" s="430">
        <v>1255000</v>
      </c>
      <c r="F152" s="431" t="s">
        <v>1276</v>
      </c>
      <c r="G152" s="432" t="s">
        <v>586</v>
      </c>
      <c r="H152" s="428" t="s">
        <v>586</v>
      </c>
      <c r="I152" s="430">
        <v>1255000</v>
      </c>
      <c r="J152" s="427" t="s">
        <v>586</v>
      </c>
      <c r="K152" s="433"/>
    </row>
    <row r="153" spans="1:11" s="434" customFormat="1" ht="13.5">
      <c r="A153" s="429" t="s">
        <v>586</v>
      </c>
      <c r="B153" s="427" t="s">
        <v>1238</v>
      </c>
      <c r="C153" s="430" t="s">
        <v>586</v>
      </c>
      <c r="D153" s="430">
        <v>1255000</v>
      </c>
      <c r="E153" s="430">
        <v>1255000</v>
      </c>
      <c r="F153" s="431" t="s">
        <v>1277</v>
      </c>
      <c r="G153" s="432" t="s">
        <v>591</v>
      </c>
      <c r="H153" s="428" t="s">
        <v>586</v>
      </c>
      <c r="I153" s="430">
        <v>1255000</v>
      </c>
      <c r="J153" s="427"/>
      <c r="K153" s="433"/>
    </row>
    <row r="154" spans="1:11" s="434" customFormat="1" ht="49.5" customHeight="1">
      <c r="A154" s="429"/>
      <c r="B154" s="427"/>
      <c r="C154" s="430" t="s">
        <v>586</v>
      </c>
      <c r="D154" s="430" t="s">
        <v>586</v>
      </c>
      <c r="E154" s="430" t="s">
        <v>586</v>
      </c>
      <c r="F154" s="431"/>
      <c r="G154" s="432"/>
      <c r="H154" s="428" t="s">
        <v>1216</v>
      </c>
      <c r="I154" s="430">
        <v>25000</v>
      </c>
      <c r="J154" s="427" t="s">
        <v>1329</v>
      </c>
      <c r="K154" s="433"/>
    </row>
    <row r="155" spans="1:11" s="434" customFormat="1" ht="94.5" customHeight="1">
      <c r="A155" s="777"/>
      <c r="B155" s="778"/>
      <c r="C155" s="779" t="s">
        <v>586</v>
      </c>
      <c r="D155" s="779" t="s">
        <v>586</v>
      </c>
      <c r="E155" s="779" t="s">
        <v>586</v>
      </c>
      <c r="F155" s="780"/>
      <c r="G155" s="781"/>
      <c r="H155" s="782" t="s">
        <v>1248</v>
      </c>
      <c r="I155" s="779">
        <v>1230000</v>
      </c>
      <c r="J155" s="778" t="s">
        <v>1333</v>
      </c>
      <c r="K155" s="783"/>
    </row>
    <row r="156" spans="1:11" s="434" customFormat="1" ht="13.5">
      <c r="A156" s="429" t="s">
        <v>586</v>
      </c>
      <c r="B156" s="427" t="s">
        <v>746</v>
      </c>
      <c r="C156" s="430" t="s">
        <v>586</v>
      </c>
      <c r="D156" s="430">
        <v>711000</v>
      </c>
      <c r="E156" s="430">
        <v>711000</v>
      </c>
      <c r="F156" s="431" t="s">
        <v>1278</v>
      </c>
      <c r="G156" s="432" t="s">
        <v>586</v>
      </c>
      <c r="H156" s="428" t="s">
        <v>586</v>
      </c>
      <c r="I156" s="430">
        <v>711000</v>
      </c>
      <c r="J156" s="427" t="s">
        <v>586</v>
      </c>
      <c r="K156" s="433"/>
    </row>
    <row r="157" spans="1:11" s="434" customFormat="1" ht="13.5">
      <c r="A157" s="429" t="s">
        <v>586</v>
      </c>
      <c r="B157" s="427" t="s">
        <v>1240</v>
      </c>
      <c r="C157" s="430" t="s">
        <v>586</v>
      </c>
      <c r="D157" s="430">
        <v>711000</v>
      </c>
      <c r="E157" s="430">
        <v>711000</v>
      </c>
      <c r="F157" s="431" t="s">
        <v>1279</v>
      </c>
      <c r="G157" s="432" t="s">
        <v>586</v>
      </c>
      <c r="H157" s="428" t="s">
        <v>586</v>
      </c>
      <c r="I157" s="430">
        <v>711000</v>
      </c>
      <c r="J157" s="427" t="s">
        <v>586</v>
      </c>
      <c r="K157" s="433"/>
    </row>
    <row r="158" spans="1:11" s="434" customFormat="1" ht="13.5">
      <c r="A158" s="429" t="s">
        <v>586</v>
      </c>
      <c r="B158" s="427" t="s">
        <v>1280</v>
      </c>
      <c r="C158" s="430" t="s">
        <v>586</v>
      </c>
      <c r="D158" s="430">
        <v>711000</v>
      </c>
      <c r="E158" s="430">
        <v>711000</v>
      </c>
      <c r="F158" s="431" t="s">
        <v>1281</v>
      </c>
      <c r="G158" s="432" t="s">
        <v>591</v>
      </c>
      <c r="H158" s="428" t="s">
        <v>586</v>
      </c>
      <c r="I158" s="430">
        <v>711000</v>
      </c>
      <c r="J158" s="427"/>
      <c r="K158" s="433"/>
    </row>
    <row r="159" spans="1:11" s="434" customFormat="1" ht="101.25" customHeight="1">
      <c r="A159" s="429"/>
      <c r="B159" s="427"/>
      <c r="C159" s="430" t="s">
        <v>586</v>
      </c>
      <c r="D159" s="430" t="s">
        <v>586</v>
      </c>
      <c r="E159" s="430" t="s">
        <v>586</v>
      </c>
      <c r="F159" s="431"/>
      <c r="G159" s="432"/>
      <c r="H159" s="428" t="s">
        <v>1216</v>
      </c>
      <c r="I159" s="430">
        <v>711000</v>
      </c>
      <c r="J159" s="427" t="s">
        <v>1354</v>
      </c>
      <c r="K159" s="433"/>
    </row>
    <row r="160" spans="1:11" s="434" customFormat="1" ht="13.5">
      <c r="A160" s="429" t="s">
        <v>586</v>
      </c>
      <c r="B160" s="427" t="s">
        <v>751</v>
      </c>
      <c r="C160" s="430" t="s">
        <v>586</v>
      </c>
      <c r="D160" s="430">
        <v>3968645</v>
      </c>
      <c r="E160" s="430">
        <v>3968645</v>
      </c>
      <c r="F160" s="431" t="s">
        <v>1282</v>
      </c>
      <c r="G160" s="432" t="s">
        <v>586</v>
      </c>
      <c r="H160" s="428" t="s">
        <v>586</v>
      </c>
      <c r="I160" s="430">
        <v>3968645</v>
      </c>
      <c r="J160" s="427" t="s">
        <v>586</v>
      </c>
      <c r="K160" s="433"/>
    </row>
    <row r="161" spans="1:11" s="434" customFormat="1" ht="13.5">
      <c r="A161" s="429" t="s">
        <v>586</v>
      </c>
      <c r="B161" s="427" t="s">
        <v>1283</v>
      </c>
      <c r="C161" s="430" t="s">
        <v>586</v>
      </c>
      <c r="D161" s="430">
        <v>1800000</v>
      </c>
      <c r="E161" s="430">
        <v>1800000</v>
      </c>
      <c r="F161" s="431" t="s">
        <v>1284</v>
      </c>
      <c r="G161" s="432" t="s">
        <v>586</v>
      </c>
      <c r="H161" s="428" t="s">
        <v>586</v>
      </c>
      <c r="I161" s="430">
        <v>1800000</v>
      </c>
      <c r="J161" s="427" t="s">
        <v>586</v>
      </c>
      <c r="K161" s="433"/>
    </row>
    <row r="162" spans="1:11" s="434" customFormat="1" ht="13.5">
      <c r="A162" s="429" t="s">
        <v>586</v>
      </c>
      <c r="B162" s="427" t="s">
        <v>1285</v>
      </c>
      <c r="C162" s="430" t="s">
        <v>586</v>
      </c>
      <c r="D162" s="430">
        <v>1800000</v>
      </c>
      <c r="E162" s="430">
        <v>1800000</v>
      </c>
      <c r="F162" s="431" t="s">
        <v>1286</v>
      </c>
      <c r="G162" s="432" t="s">
        <v>591</v>
      </c>
      <c r="H162" s="428" t="s">
        <v>586</v>
      </c>
      <c r="I162" s="430">
        <v>1800000</v>
      </c>
      <c r="J162" s="427"/>
      <c r="K162" s="433"/>
    </row>
    <row r="163" spans="1:11" s="434" customFormat="1" ht="34.5" customHeight="1">
      <c r="A163" s="429"/>
      <c r="B163" s="427"/>
      <c r="C163" s="430" t="s">
        <v>586</v>
      </c>
      <c r="D163" s="430" t="s">
        <v>586</v>
      </c>
      <c r="E163" s="430" t="s">
        <v>586</v>
      </c>
      <c r="F163" s="431"/>
      <c r="G163" s="432"/>
      <c r="H163" s="428" t="s">
        <v>1287</v>
      </c>
      <c r="I163" s="430">
        <v>1800000</v>
      </c>
      <c r="J163" s="427" t="s">
        <v>1549</v>
      </c>
      <c r="K163" s="433"/>
    </row>
    <row r="164" spans="1:11" s="434" customFormat="1" ht="13.5">
      <c r="A164" s="429" t="s">
        <v>586</v>
      </c>
      <c r="B164" s="427" t="s">
        <v>1288</v>
      </c>
      <c r="C164" s="430" t="s">
        <v>586</v>
      </c>
      <c r="D164" s="430">
        <v>2168645</v>
      </c>
      <c r="E164" s="430">
        <v>2168645</v>
      </c>
      <c r="F164" s="431" t="s">
        <v>1289</v>
      </c>
      <c r="G164" s="432" t="s">
        <v>586</v>
      </c>
      <c r="H164" s="428" t="s">
        <v>586</v>
      </c>
      <c r="I164" s="430">
        <v>2168645</v>
      </c>
      <c r="J164" s="427" t="s">
        <v>586</v>
      </c>
      <c r="K164" s="433"/>
    </row>
    <row r="165" spans="1:11" s="434" customFormat="1" ht="13.5">
      <c r="A165" s="429" t="s">
        <v>586</v>
      </c>
      <c r="B165" s="427" t="s">
        <v>753</v>
      </c>
      <c r="C165" s="430" t="s">
        <v>586</v>
      </c>
      <c r="D165" s="430">
        <v>2168645</v>
      </c>
      <c r="E165" s="430">
        <v>2168645</v>
      </c>
      <c r="F165" s="431" t="s">
        <v>1289</v>
      </c>
      <c r="G165" s="432" t="s">
        <v>591</v>
      </c>
      <c r="H165" s="428" t="s">
        <v>586</v>
      </c>
      <c r="I165" s="430">
        <v>2168645</v>
      </c>
      <c r="J165" s="427"/>
      <c r="K165" s="433"/>
    </row>
    <row r="166" spans="1:11" s="434" customFormat="1" ht="34.5" customHeight="1">
      <c r="A166" s="429"/>
      <c r="B166" s="427"/>
      <c r="C166" s="430" t="s">
        <v>586</v>
      </c>
      <c r="D166" s="430" t="s">
        <v>586</v>
      </c>
      <c r="E166" s="430" t="s">
        <v>586</v>
      </c>
      <c r="F166" s="431"/>
      <c r="G166" s="432"/>
      <c r="H166" s="428" t="s">
        <v>1577</v>
      </c>
      <c r="I166" s="430">
        <v>500000</v>
      </c>
      <c r="J166" s="427" t="s">
        <v>1377</v>
      </c>
      <c r="K166" s="433"/>
    </row>
    <row r="167" spans="1:11" s="434" customFormat="1" ht="34.5" customHeight="1">
      <c r="A167" s="429"/>
      <c r="B167" s="427"/>
      <c r="C167" s="430" t="s">
        <v>586</v>
      </c>
      <c r="D167" s="430" t="s">
        <v>586</v>
      </c>
      <c r="E167" s="430" t="s">
        <v>586</v>
      </c>
      <c r="F167" s="431"/>
      <c r="G167" s="432"/>
      <c r="H167" s="428" t="s">
        <v>1248</v>
      </c>
      <c r="I167" s="430">
        <v>1668645</v>
      </c>
      <c r="J167" s="427" t="s">
        <v>1381</v>
      </c>
      <c r="K167" s="433"/>
    </row>
    <row r="168" spans="1:11" s="434" customFormat="1" ht="13.5">
      <c r="A168" s="429" t="s">
        <v>586</v>
      </c>
      <c r="B168" s="427" t="s">
        <v>738</v>
      </c>
      <c r="C168" s="430" t="s">
        <v>586</v>
      </c>
      <c r="D168" s="430">
        <v>2097500</v>
      </c>
      <c r="E168" s="430">
        <v>2097500</v>
      </c>
      <c r="F168" s="431" t="s">
        <v>1290</v>
      </c>
      <c r="G168" s="432" t="s">
        <v>586</v>
      </c>
      <c r="H168" s="428" t="s">
        <v>586</v>
      </c>
      <c r="I168" s="430">
        <v>2097500</v>
      </c>
      <c r="J168" s="427" t="s">
        <v>586</v>
      </c>
      <c r="K168" s="433"/>
    </row>
    <row r="169" spans="1:11" s="434" customFormat="1" ht="13.5">
      <c r="A169" s="429" t="s">
        <v>586</v>
      </c>
      <c r="B169" s="427" t="s">
        <v>1291</v>
      </c>
      <c r="C169" s="430" t="s">
        <v>586</v>
      </c>
      <c r="D169" s="430">
        <v>2097500</v>
      </c>
      <c r="E169" s="430">
        <v>2097500</v>
      </c>
      <c r="F169" s="431" t="s">
        <v>1292</v>
      </c>
      <c r="G169" s="432" t="s">
        <v>586</v>
      </c>
      <c r="H169" s="428" t="s">
        <v>586</v>
      </c>
      <c r="I169" s="430">
        <v>2097500</v>
      </c>
      <c r="J169" s="427" t="s">
        <v>586</v>
      </c>
      <c r="K169" s="433"/>
    </row>
    <row r="170" spans="1:11" s="434" customFormat="1" ht="13.5">
      <c r="A170" s="429" t="s">
        <v>586</v>
      </c>
      <c r="B170" s="427" t="s">
        <v>1293</v>
      </c>
      <c r="C170" s="430" t="s">
        <v>586</v>
      </c>
      <c r="D170" s="430">
        <v>2097500</v>
      </c>
      <c r="E170" s="430">
        <v>2097500</v>
      </c>
      <c r="F170" s="431" t="s">
        <v>1292</v>
      </c>
      <c r="G170" s="432" t="s">
        <v>591</v>
      </c>
      <c r="H170" s="428" t="s">
        <v>586</v>
      </c>
      <c r="I170" s="430">
        <v>2097500</v>
      </c>
      <c r="J170" s="427"/>
      <c r="K170" s="433"/>
    </row>
    <row r="171" spans="1:11" s="434" customFormat="1" ht="33" customHeight="1">
      <c r="A171" s="429"/>
      <c r="B171" s="427"/>
      <c r="C171" s="430" t="s">
        <v>586</v>
      </c>
      <c r="D171" s="430" t="s">
        <v>586</v>
      </c>
      <c r="E171" s="430" t="s">
        <v>586</v>
      </c>
      <c r="F171" s="431"/>
      <c r="G171" s="432"/>
      <c r="H171" s="428" t="s">
        <v>1204</v>
      </c>
      <c r="I171" s="430">
        <v>700000</v>
      </c>
      <c r="J171" s="427" t="s">
        <v>1378</v>
      </c>
      <c r="K171" s="433"/>
    </row>
    <row r="172" spans="1:11" s="434" customFormat="1" ht="32.25" customHeight="1">
      <c r="A172" s="429"/>
      <c r="B172" s="427"/>
      <c r="C172" s="430" t="s">
        <v>586</v>
      </c>
      <c r="D172" s="430" t="s">
        <v>586</v>
      </c>
      <c r="E172" s="430" t="s">
        <v>586</v>
      </c>
      <c r="F172" s="431"/>
      <c r="G172" s="432"/>
      <c r="H172" s="428" t="s">
        <v>1577</v>
      </c>
      <c r="I172" s="430">
        <v>597500</v>
      </c>
      <c r="J172" s="427" t="s">
        <v>1379</v>
      </c>
      <c r="K172" s="433"/>
    </row>
    <row r="173" spans="1:11" s="434" customFormat="1" ht="34.5" customHeight="1">
      <c r="A173" s="429"/>
      <c r="B173" s="427"/>
      <c r="C173" s="430" t="s">
        <v>586</v>
      </c>
      <c r="D173" s="430" t="s">
        <v>586</v>
      </c>
      <c r="E173" s="430" t="s">
        <v>586</v>
      </c>
      <c r="F173" s="431"/>
      <c r="G173" s="432"/>
      <c r="H173" s="428" t="s">
        <v>1248</v>
      </c>
      <c r="I173" s="430">
        <v>800000</v>
      </c>
      <c r="J173" s="427" t="s">
        <v>1380</v>
      </c>
      <c r="K173" s="433"/>
    </row>
    <row r="174" spans="1:11" s="434" customFormat="1" ht="13.5">
      <c r="A174" s="429" t="s">
        <v>586</v>
      </c>
      <c r="B174" s="427" t="s">
        <v>741</v>
      </c>
      <c r="C174" s="430" t="s">
        <v>586</v>
      </c>
      <c r="D174" s="430">
        <v>3780000</v>
      </c>
      <c r="E174" s="430">
        <v>3780000</v>
      </c>
      <c r="F174" s="431" t="s">
        <v>1294</v>
      </c>
      <c r="G174" s="432" t="s">
        <v>586</v>
      </c>
      <c r="H174" s="428" t="s">
        <v>586</v>
      </c>
      <c r="I174" s="430">
        <v>3780000</v>
      </c>
      <c r="J174" s="427" t="s">
        <v>586</v>
      </c>
      <c r="K174" s="433"/>
    </row>
    <row r="175" spans="1:11" s="434" customFormat="1" ht="13.5">
      <c r="A175" s="429" t="s">
        <v>586</v>
      </c>
      <c r="B175" s="427" t="s">
        <v>1295</v>
      </c>
      <c r="C175" s="430" t="s">
        <v>586</v>
      </c>
      <c r="D175" s="430">
        <v>3780000</v>
      </c>
      <c r="E175" s="430">
        <v>3780000</v>
      </c>
      <c r="F175" s="431" t="s">
        <v>1296</v>
      </c>
      <c r="G175" s="432" t="s">
        <v>586</v>
      </c>
      <c r="H175" s="428" t="s">
        <v>586</v>
      </c>
      <c r="I175" s="430">
        <v>3780000</v>
      </c>
      <c r="J175" s="427" t="s">
        <v>586</v>
      </c>
      <c r="K175" s="433"/>
    </row>
    <row r="176" spans="1:11" s="434" customFormat="1" ht="13.5">
      <c r="A176" s="429" t="s">
        <v>586</v>
      </c>
      <c r="B176" s="427" t="s">
        <v>754</v>
      </c>
      <c r="C176" s="430" t="s">
        <v>586</v>
      </c>
      <c r="D176" s="430">
        <v>3780000</v>
      </c>
      <c r="E176" s="430">
        <v>3780000</v>
      </c>
      <c r="F176" s="431" t="s">
        <v>1296</v>
      </c>
      <c r="G176" s="432" t="s">
        <v>591</v>
      </c>
      <c r="H176" s="428" t="s">
        <v>586</v>
      </c>
      <c r="I176" s="430">
        <v>3780000</v>
      </c>
      <c r="J176" s="427"/>
      <c r="K176" s="433"/>
    </row>
    <row r="177" spans="1:11" s="434" customFormat="1" ht="43.5" customHeight="1">
      <c r="A177" s="429"/>
      <c r="B177" s="427"/>
      <c r="C177" s="430" t="s">
        <v>586</v>
      </c>
      <c r="D177" s="430" t="s">
        <v>586</v>
      </c>
      <c r="E177" s="430" t="s">
        <v>586</v>
      </c>
      <c r="F177" s="431"/>
      <c r="G177" s="432"/>
      <c r="H177" s="428" t="s">
        <v>1216</v>
      </c>
      <c r="I177" s="430">
        <v>3780000</v>
      </c>
      <c r="J177" s="427" t="s">
        <v>1355</v>
      </c>
      <c r="K177" s="433"/>
    </row>
    <row r="178" spans="1:11" s="434" customFormat="1" ht="13.5">
      <c r="A178" s="429" t="s">
        <v>586</v>
      </c>
      <c r="B178" s="427" t="s">
        <v>744</v>
      </c>
      <c r="C178" s="430" t="s">
        <v>586</v>
      </c>
      <c r="D178" s="430">
        <v>423443</v>
      </c>
      <c r="E178" s="430">
        <v>423443</v>
      </c>
      <c r="F178" s="431" t="s">
        <v>1297</v>
      </c>
      <c r="G178" s="432" t="s">
        <v>586</v>
      </c>
      <c r="H178" s="428" t="s">
        <v>586</v>
      </c>
      <c r="I178" s="430">
        <v>423443</v>
      </c>
      <c r="J178" s="427" t="s">
        <v>586</v>
      </c>
      <c r="K178" s="433"/>
    </row>
    <row r="179" spans="1:11" s="434" customFormat="1" ht="13.5">
      <c r="A179" s="429" t="s">
        <v>586</v>
      </c>
      <c r="B179" s="427" t="s">
        <v>1223</v>
      </c>
      <c r="C179" s="430" t="s">
        <v>586</v>
      </c>
      <c r="D179" s="430">
        <v>423443</v>
      </c>
      <c r="E179" s="430">
        <v>423443</v>
      </c>
      <c r="F179" s="431" t="s">
        <v>1297</v>
      </c>
      <c r="G179" s="432" t="s">
        <v>586</v>
      </c>
      <c r="H179" s="428" t="s">
        <v>586</v>
      </c>
      <c r="I179" s="430">
        <v>423443</v>
      </c>
      <c r="J179" s="427" t="s">
        <v>586</v>
      </c>
      <c r="K179" s="433"/>
    </row>
    <row r="180" spans="1:11" s="434" customFormat="1" ht="13.5">
      <c r="A180" s="429" t="s">
        <v>586</v>
      </c>
      <c r="B180" s="427" t="s">
        <v>1224</v>
      </c>
      <c r="C180" s="430" t="s">
        <v>586</v>
      </c>
      <c r="D180" s="430">
        <v>423443</v>
      </c>
      <c r="E180" s="430">
        <v>423443</v>
      </c>
      <c r="F180" s="431" t="s">
        <v>1297</v>
      </c>
      <c r="G180" s="432" t="s">
        <v>591</v>
      </c>
      <c r="H180" s="428" t="s">
        <v>586</v>
      </c>
      <c r="I180" s="430">
        <v>423443</v>
      </c>
      <c r="J180" s="427"/>
      <c r="K180" s="433"/>
    </row>
    <row r="181" spans="1:11" s="434" customFormat="1" ht="47.25" customHeight="1">
      <c r="A181" s="777"/>
      <c r="B181" s="778"/>
      <c r="C181" s="779" t="s">
        <v>586</v>
      </c>
      <c r="D181" s="779" t="s">
        <v>586</v>
      </c>
      <c r="E181" s="779" t="s">
        <v>586</v>
      </c>
      <c r="F181" s="780"/>
      <c r="G181" s="781"/>
      <c r="H181" s="782" t="s">
        <v>1577</v>
      </c>
      <c r="I181" s="779">
        <v>90443</v>
      </c>
      <c r="J181" s="778" t="s">
        <v>521</v>
      </c>
      <c r="K181" s="783"/>
    </row>
    <row r="182" spans="1:11" s="434" customFormat="1" ht="61.5" customHeight="1">
      <c r="A182" s="429"/>
      <c r="B182" s="427"/>
      <c r="C182" s="430" t="s">
        <v>586</v>
      </c>
      <c r="D182" s="430" t="s">
        <v>586</v>
      </c>
      <c r="E182" s="430" t="s">
        <v>586</v>
      </c>
      <c r="F182" s="431"/>
      <c r="G182" s="432"/>
      <c r="H182" s="428" t="s">
        <v>1216</v>
      </c>
      <c r="I182" s="430">
        <v>79000</v>
      </c>
      <c r="J182" s="427" t="s">
        <v>531</v>
      </c>
      <c r="K182" s="433"/>
    </row>
    <row r="183" spans="1:11" s="434" customFormat="1" ht="48.75" customHeight="1">
      <c r="A183" s="429"/>
      <c r="B183" s="427"/>
      <c r="C183" s="430" t="s">
        <v>586</v>
      </c>
      <c r="D183" s="430" t="s">
        <v>586</v>
      </c>
      <c r="E183" s="430" t="s">
        <v>586</v>
      </c>
      <c r="F183" s="431"/>
      <c r="G183" s="432"/>
      <c r="H183" s="428" t="s">
        <v>1216</v>
      </c>
      <c r="I183" s="430">
        <v>97000</v>
      </c>
      <c r="J183" s="427" t="s">
        <v>532</v>
      </c>
      <c r="K183" s="433"/>
    </row>
    <row r="184" spans="1:11" s="434" customFormat="1" ht="60.75" customHeight="1">
      <c r="A184" s="429"/>
      <c r="B184" s="427"/>
      <c r="C184" s="430" t="s">
        <v>586</v>
      </c>
      <c r="D184" s="430" t="s">
        <v>586</v>
      </c>
      <c r="E184" s="430" t="s">
        <v>586</v>
      </c>
      <c r="F184" s="431"/>
      <c r="G184" s="432"/>
      <c r="H184" s="428" t="s">
        <v>1298</v>
      </c>
      <c r="I184" s="430">
        <v>157000</v>
      </c>
      <c r="J184" s="427" t="s">
        <v>533</v>
      </c>
      <c r="K184" s="433"/>
    </row>
    <row r="185" spans="1:11" s="434" customFormat="1" ht="13.5">
      <c r="A185" s="429" t="s">
        <v>586</v>
      </c>
      <c r="B185" s="427" t="s">
        <v>768</v>
      </c>
      <c r="C185" s="430" t="s">
        <v>586</v>
      </c>
      <c r="D185" s="430">
        <v>198000</v>
      </c>
      <c r="E185" s="430">
        <v>198000</v>
      </c>
      <c r="F185" s="431" t="s">
        <v>1299</v>
      </c>
      <c r="G185" s="432" t="s">
        <v>586</v>
      </c>
      <c r="H185" s="428" t="s">
        <v>586</v>
      </c>
      <c r="I185" s="430">
        <v>198000</v>
      </c>
      <c r="J185" s="427" t="s">
        <v>586</v>
      </c>
      <c r="K185" s="433"/>
    </row>
    <row r="186" spans="1:11" s="434" customFormat="1" ht="13.5">
      <c r="A186" s="429" t="s">
        <v>586</v>
      </c>
      <c r="B186" s="427" t="s">
        <v>1300</v>
      </c>
      <c r="C186" s="430" t="s">
        <v>586</v>
      </c>
      <c r="D186" s="430">
        <v>198000</v>
      </c>
      <c r="E186" s="430">
        <v>198000</v>
      </c>
      <c r="F186" s="431" t="s">
        <v>1301</v>
      </c>
      <c r="G186" s="432" t="s">
        <v>586</v>
      </c>
      <c r="H186" s="428" t="s">
        <v>586</v>
      </c>
      <c r="I186" s="430">
        <v>198000</v>
      </c>
      <c r="J186" s="427" t="s">
        <v>586</v>
      </c>
      <c r="K186" s="433"/>
    </row>
    <row r="187" spans="1:11" s="434" customFormat="1" ht="13.5">
      <c r="A187" s="429" t="s">
        <v>586</v>
      </c>
      <c r="B187" s="427" t="s">
        <v>1302</v>
      </c>
      <c r="C187" s="430" t="s">
        <v>586</v>
      </c>
      <c r="D187" s="430">
        <v>198000</v>
      </c>
      <c r="E187" s="430">
        <v>198000</v>
      </c>
      <c r="F187" s="431" t="s">
        <v>1303</v>
      </c>
      <c r="G187" s="432" t="s">
        <v>591</v>
      </c>
      <c r="H187" s="428" t="s">
        <v>586</v>
      </c>
      <c r="I187" s="430">
        <v>198000</v>
      </c>
      <c r="J187" s="427"/>
      <c r="K187" s="433"/>
    </row>
    <row r="188" spans="1:11" s="434" customFormat="1" ht="31.5" customHeight="1">
      <c r="A188" s="429"/>
      <c r="B188" s="427"/>
      <c r="C188" s="430" t="s">
        <v>586</v>
      </c>
      <c r="D188" s="430" t="s">
        <v>586</v>
      </c>
      <c r="E188" s="430" t="s">
        <v>586</v>
      </c>
      <c r="F188" s="431"/>
      <c r="G188" s="432"/>
      <c r="H188" s="428" t="s">
        <v>448</v>
      </c>
      <c r="I188" s="430">
        <v>198000</v>
      </c>
      <c r="J188" s="427" t="s">
        <v>1551</v>
      </c>
      <c r="K188" s="433"/>
    </row>
    <row r="189" spans="1:11" s="434" customFormat="1" ht="13.5">
      <c r="A189" s="429">
        <v>108</v>
      </c>
      <c r="B189" s="427" t="s">
        <v>1304</v>
      </c>
      <c r="C189" s="430" t="s">
        <v>586</v>
      </c>
      <c r="D189" s="430">
        <v>261649516</v>
      </c>
      <c r="E189" s="430">
        <v>261649516</v>
      </c>
      <c r="F189" s="431" t="s">
        <v>1305</v>
      </c>
      <c r="G189" s="432" t="s">
        <v>586</v>
      </c>
      <c r="H189" s="428" t="s">
        <v>586</v>
      </c>
      <c r="I189" s="430">
        <v>261649516</v>
      </c>
      <c r="J189" s="427" t="s">
        <v>586</v>
      </c>
      <c r="K189" s="433"/>
    </row>
    <row r="190" spans="1:11" s="434" customFormat="1" ht="13.5">
      <c r="A190" s="429" t="s">
        <v>586</v>
      </c>
      <c r="B190" s="427" t="s">
        <v>746</v>
      </c>
      <c r="C190" s="430" t="s">
        <v>586</v>
      </c>
      <c r="D190" s="430">
        <v>42058440</v>
      </c>
      <c r="E190" s="430">
        <v>42058440</v>
      </c>
      <c r="F190" s="431" t="s">
        <v>1306</v>
      </c>
      <c r="G190" s="432" t="s">
        <v>586</v>
      </c>
      <c r="H190" s="428" t="s">
        <v>586</v>
      </c>
      <c r="I190" s="430">
        <v>42058440</v>
      </c>
      <c r="J190" s="427" t="s">
        <v>586</v>
      </c>
      <c r="K190" s="433"/>
    </row>
    <row r="191" spans="1:11" s="434" customFormat="1" ht="13.5">
      <c r="A191" s="429" t="s">
        <v>586</v>
      </c>
      <c r="B191" s="427" t="s">
        <v>1201</v>
      </c>
      <c r="C191" s="430" t="s">
        <v>586</v>
      </c>
      <c r="D191" s="430">
        <v>42058440</v>
      </c>
      <c r="E191" s="430">
        <v>42058440</v>
      </c>
      <c r="F191" s="431" t="s">
        <v>1306</v>
      </c>
      <c r="G191" s="432" t="s">
        <v>586</v>
      </c>
      <c r="H191" s="428" t="s">
        <v>586</v>
      </c>
      <c r="I191" s="430">
        <v>42058440</v>
      </c>
      <c r="J191" s="427" t="s">
        <v>586</v>
      </c>
      <c r="K191" s="433"/>
    </row>
    <row r="192" spans="1:11" s="434" customFormat="1" ht="13.5">
      <c r="A192" s="429" t="s">
        <v>586</v>
      </c>
      <c r="B192" s="427" t="s">
        <v>1206</v>
      </c>
      <c r="C192" s="430" t="s">
        <v>586</v>
      </c>
      <c r="D192" s="430">
        <v>42058440</v>
      </c>
      <c r="E192" s="430">
        <v>42058440</v>
      </c>
      <c r="F192" s="431" t="s">
        <v>1306</v>
      </c>
      <c r="G192" s="432" t="s">
        <v>1203</v>
      </c>
      <c r="H192" s="428" t="s">
        <v>586</v>
      </c>
      <c r="I192" s="430">
        <v>42058440</v>
      </c>
      <c r="J192" s="427"/>
      <c r="K192" s="433"/>
    </row>
    <row r="193" spans="1:11" s="434" customFormat="1" ht="61.5" customHeight="1">
      <c r="A193" s="429"/>
      <c r="B193" s="427"/>
      <c r="C193" s="430" t="s">
        <v>586</v>
      </c>
      <c r="D193" s="430" t="s">
        <v>586</v>
      </c>
      <c r="E193" s="430" t="s">
        <v>586</v>
      </c>
      <c r="F193" s="431"/>
      <c r="G193" s="432"/>
      <c r="H193" s="428" t="s">
        <v>447</v>
      </c>
      <c r="I193" s="430">
        <v>18114280</v>
      </c>
      <c r="J193" s="427" t="s">
        <v>1356</v>
      </c>
      <c r="K193" s="433"/>
    </row>
    <row r="194" spans="1:11" s="434" customFormat="1" ht="60" customHeight="1">
      <c r="A194" s="429"/>
      <c r="B194" s="427"/>
      <c r="C194" s="430" t="s">
        <v>586</v>
      </c>
      <c r="D194" s="430" t="s">
        <v>586</v>
      </c>
      <c r="E194" s="430" t="s">
        <v>586</v>
      </c>
      <c r="F194" s="431"/>
      <c r="G194" s="432"/>
      <c r="H194" s="428" t="s">
        <v>443</v>
      </c>
      <c r="I194" s="430">
        <v>985700</v>
      </c>
      <c r="J194" s="427" t="s">
        <v>1357</v>
      </c>
      <c r="K194" s="433"/>
    </row>
    <row r="195" spans="1:11" s="434" customFormat="1" ht="59.25" customHeight="1">
      <c r="A195" s="429"/>
      <c r="B195" s="427"/>
      <c r="C195" s="430" t="s">
        <v>586</v>
      </c>
      <c r="D195" s="430" t="s">
        <v>586</v>
      </c>
      <c r="E195" s="430" t="s">
        <v>586</v>
      </c>
      <c r="F195" s="431"/>
      <c r="G195" s="432"/>
      <c r="H195" s="428" t="s">
        <v>444</v>
      </c>
      <c r="I195" s="430">
        <v>10080000</v>
      </c>
      <c r="J195" s="427" t="s">
        <v>1358</v>
      </c>
      <c r="K195" s="433"/>
    </row>
    <row r="196" spans="1:11" s="434" customFormat="1" ht="87" customHeight="1">
      <c r="A196" s="429"/>
      <c r="B196" s="427"/>
      <c r="C196" s="430" t="s">
        <v>586</v>
      </c>
      <c r="D196" s="430" t="s">
        <v>586</v>
      </c>
      <c r="E196" s="430" t="s">
        <v>586</v>
      </c>
      <c r="F196" s="431"/>
      <c r="G196" s="432"/>
      <c r="H196" s="428" t="s">
        <v>1216</v>
      </c>
      <c r="I196" s="430">
        <v>9938460</v>
      </c>
      <c r="J196" s="427" t="s">
        <v>1359</v>
      </c>
      <c r="K196" s="433"/>
    </row>
    <row r="197" spans="1:11" s="434" customFormat="1" ht="69.75" customHeight="1">
      <c r="A197" s="777"/>
      <c r="B197" s="778"/>
      <c r="C197" s="779" t="s">
        <v>586</v>
      </c>
      <c r="D197" s="779" t="s">
        <v>586</v>
      </c>
      <c r="E197" s="779" t="s">
        <v>586</v>
      </c>
      <c r="F197" s="780"/>
      <c r="G197" s="781"/>
      <c r="H197" s="782" t="s">
        <v>1216</v>
      </c>
      <c r="I197" s="779">
        <v>2940000</v>
      </c>
      <c r="J197" s="778" t="s">
        <v>1360</v>
      </c>
      <c r="K197" s="783"/>
    </row>
    <row r="198" spans="1:11" s="434" customFormat="1" ht="13.5">
      <c r="A198" s="429" t="s">
        <v>586</v>
      </c>
      <c r="B198" s="427" t="s">
        <v>1307</v>
      </c>
      <c r="C198" s="430" t="s">
        <v>586</v>
      </c>
      <c r="D198" s="430">
        <v>13250000</v>
      </c>
      <c r="E198" s="430">
        <v>13250000</v>
      </c>
      <c r="F198" s="431" t="s">
        <v>1200</v>
      </c>
      <c r="G198" s="432" t="s">
        <v>586</v>
      </c>
      <c r="H198" s="428" t="s">
        <v>586</v>
      </c>
      <c r="I198" s="430">
        <v>13250000</v>
      </c>
      <c r="J198" s="427" t="s">
        <v>586</v>
      </c>
      <c r="K198" s="433"/>
    </row>
    <row r="199" spans="1:11" s="434" customFormat="1" ht="13.5">
      <c r="A199" s="429" t="s">
        <v>586</v>
      </c>
      <c r="B199" s="427" t="s">
        <v>1201</v>
      </c>
      <c r="C199" s="430" t="s">
        <v>586</v>
      </c>
      <c r="D199" s="430">
        <v>13250000</v>
      </c>
      <c r="E199" s="430">
        <v>13250000</v>
      </c>
      <c r="F199" s="431" t="s">
        <v>1200</v>
      </c>
      <c r="G199" s="432" t="s">
        <v>586</v>
      </c>
      <c r="H199" s="428" t="s">
        <v>586</v>
      </c>
      <c r="I199" s="430">
        <v>13250000</v>
      </c>
      <c r="J199" s="427" t="s">
        <v>586</v>
      </c>
      <c r="K199" s="433"/>
    </row>
    <row r="200" spans="1:11" s="434" customFormat="1" ht="13.5">
      <c r="A200" s="429" t="s">
        <v>586</v>
      </c>
      <c r="B200" s="427" t="s">
        <v>1206</v>
      </c>
      <c r="C200" s="430" t="s">
        <v>586</v>
      </c>
      <c r="D200" s="430">
        <v>13250000</v>
      </c>
      <c r="E200" s="430">
        <v>13250000</v>
      </c>
      <c r="F200" s="431" t="s">
        <v>1200</v>
      </c>
      <c r="G200" s="432" t="s">
        <v>1203</v>
      </c>
      <c r="H200" s="428" t="s">
        <v>586</v>
      </c>
      <c r="I200" s="430">
        <v>13250000</v>
      </c>
      <c r="J200" s="427"/>
      <c r="K200" s="433"/>
    </row>
    <row r="201" spans="1:11" s="434" customFormat="1" ht="49.5" customHeight="1">
      <c r="A201" s="429"/>
      <c r="B201" s="427"/>
      <c r="C201" s="430" t="s">
        <v>586</v>
      </c>
      <c r="D201" s="430" t="s">
        <v>586</v>
      </c>
      <c r="E201" s="430" t="s">
        <v>586</v>
      </c>
      <c r="F201" s="431"/>
      <c r="G201" s="432"/>
      <c r="H201" s="428" t="s">
        <v>449</v>
      </c>
      <c r="I201" s="430">
        <v>5250000</v>
      </c>
      <c r="J201" s="427" t="s">
        <v>1570</v>
      </c>
      <c r="K201" s="433"/>
    </row>
    <row r="202" spans="1:11" s="434" customFormat="1" ht="49.5" customHeight="1">
      <c r="A202" s="429"/>
      <c r="B202" s="427"/>
      <c r="C202" s="430" t="s">
        <v>586</v>
      </c>
      <c r="D202" s="430" t="s">
        <v>586</v>
      </c>
      <c r="E202" s="430" t="s">
        <v>586</v>
      </c>
      <c r="F202" s="431"/>
      <c r="G202" s="432"/>
      <c r="H202" s="428" t="s">
        <v>445</v>
      </c>
      <c r="I202" s="430">
        <v>4500000</v>
      </c>
      <c r="J202" s="427" t="s">
        <v>1571</v>
      </c>
      <c r="K202" s="433"/>
    </row>
    <row r="203" spans="1:11" s="434" customFormat="1" ht="49.5" customHeight="1">
      <c r="A203" s="429"/>
      <c r="B203" s="427"/>
      <c r="C203" s="430" t="s">
        <v>586</v>
      </c>
      <c r="D203" s="430" t="s">
        <v>586</v>
      </c>
      <c r="E203" s="430" t="s">
        <v>586</v>
      </c>
      <c r="F203" s="431"/>
      <c r="G203" s="432"/>
      <c r="H203" s="428" t="s">
        <v>446</v>
      </c>
      <c r="I203" s="430">
        <v>3500000</v>
      </c>
      <c r="J203" s="427" t="s">
        <v>1572</v>
      </c>
      <c r="K203" s="433"/>
    </row>
    <row r="204" spans="1:11" s="434" customFormat="1" ht="13.5">
      <c r="A204" s="429" t="s">
        <v>586</v>
      </c>
      <c r="B204" s="427" t="s">
        <v>727</v>
      </c>
      <c r="C204" s="430" t="s">
        <v>586</v>
      </c>
      <c r="D204" s="430">
        <v>18260000</v>
      </c>
      <c r="E204" s="430">
        <v>18260000</v>
      </c>
      <c r="F204" s="431" t="s">
        <v>1308</v>
      </c>
      <c r="G204" s="432" t="s">
        <v>586</v>
      </c>
      <c r="H204" s="428" t="s">
        <v>586</v>
      </c>
      <c r="I204" s="430">
        <v>18260000</v>
      </c>
      <c r="J204" s="427" t="s">
        <v>586</v>
      </c>
      <c r="K204" s="433"/>
    </row>
    <row r="205" spans="1:11" s="434" customFormat="1" ht="13.5">
      <c r="A205" s="429" t="s">
        <v>586</v>
      </c>
      <c r="B205" s="427" t="s">
        <v>1201</v>
      </c>
      <c r="C205" s="430" t="s">
        <v>586</v>
      </c>
      <c r="D205" s="430">
        <v>18260000</v>
      </c>
      <c r="E205" s="430">
        <v>18260000</v>
      </c>
      <c r="F205" s="431" t="s">
        <v>1308</v>
      </c>
      <c r="G205" s="432" t="s">
        <v>586</v>
      </c>
      <c r="H205" s="428" t="s">
        <v>586</v>
      </c>
      <c r="I205" s="430">
        <v>18260000</v>
      </c>
      <c r="J205" s="427" t="s">
        <v>586</v>
      </c>
      <c r="K205" s="433"/>
    </row>
    <row r="206" spans="1:11" s="434" customFormat="1" ht="13.5">
      <c r="A206" s="429" t="s">
        <v>586</v>
      </c>
      <c r="B206" s="427" t="s">
        <v>1202</v>
      </c>
      <c r="C206" s="430" t="s">
        <v>586</v>
      </c>
      <c r="D206" s="430">
        <v>18260000</v>
      </c>
      <c r="E206" s="430">
        <v>18260000</v>
      </c>
      <c r="F206" s="431" t="s">
        <v>1308</v>
      </c>
      <c r="G206" s="432" t="s">
        <v>1203</v>
      </c>
      <c r="H206" s="428" t="s">
        <v>586</v>
      </c>
      <c r="I206" s="430">
        <v>18260000</v>
      </c>
      <c r="J206" s="427"/>
      <c r="K206" s="433"/>
    </row>
    <row r="207" spans="1:11" s="434" customFormat="1" ht="75" customHeight="1">
      <c r="A207" s="429"/>
      <c r="B207" s="427"/>
      <c r="C207" s="430" t="s">
        <v>586</v>
      </c>
      <c r="D207" s="430" t="s">
        <v>586</v>
      </c>
      <c r="E207" s="430" t="s">
        <v>586</v>
      </c>
      <c r="F207" s="431"/>
      <c r="G207" s="432"/>
      <c r="H207" s="428" t="s">
        <v>1204</v>
      </c>
      <c r="I207" s="430">
        <v>18260000</v>
      </c>
      <c r="J207" s="427" t="s">
        <v>1324</v>
      </c>
      <c r="K207" s="433"/>
    </row>
    <row r="208" spans="1:11" s="434" customFormat="1" ht="13.5">
      <c r="A208" s="429" t="s">
        <v>586</v>
      </c>
      <c r="B208" s="427" t="s">
        <v>751</v>
      </c>
      <c r="C208" s="430" t="s">
        <v>586</v>
      </c>
      <c r="D208" s="430">
        <v>12793400</v>
      </c>
      <c r="E208" s="430">
        <v>12793400</v>
      </c>
      <c r="F208" s="431" t="s">
        <v>1309</v>
      </c>
      <c r="G208" s="432" t="s">
        <v>586</v>
      </c>
      <c r="H208" s="428" t="s">
        <v>586</v>
      </c>
      <c r="I208" s="430">
        <v>12793400</v>
      </c>
      <c r="J208" s="427" t="s">
        <v>586</v>
      </c>
      <c r="K208" s="433"/>
    </row>
    <row r="209" spans="1:11" s="434" customFormat="1" ht="13.5">
      <c r="A209" s="429" t="s">
        <v>586</v>
      </c>
      <c r="B209" s="427" t="s">
        <v>1229</v>
      </c>
      <c r="C209" s="430" t="s">
        <v>586</v>
      </c>
      <c r="D209" s="430">
        <v>10700000</v>
      </c>
      <c r="E209" s="430">
        <v>10700000</v>
      </c>
      <c r="F209" s="431" t="s">
        <v>1310</v>
      </c>
      <c r="G209" s="432" t="s">
        <v>586</v>
      </c>
      <c r="H209" s="428" t="s">
        <v>586</v>
      </c>
      <c r="I209" s="430">
        <v>10700000</v>
      </c>
      <c r="J209" s="427" t="s">
        <v>586</v>
      </c>
      <c r="K209" s="433"/>
    </row>
    <row r="210" spans="1:11" s="434" customFormat="1" ht="13.5">
      <c r="A210" s="429" t="s">
        <v>586</v>
      </c>
      <c r="B210" s="427" t="s">
        <v>763</v>
      </c>
      <c r="C210" s="430" t="s">
        <v>586</v>
      </c>
      <c r="D210" s="430">
        <v>10700000</v>
      </c>
      <c r="E210" s="430">
        <v>10700000</v>
      </c>
      <c r="F210" s="431" t="s">
        <v>1310</v>
      </c>
      <c r="G210" s="432" t="s">
        <v>1203</v>
      </c>
      <c r="H210" s="428" t="s">
        <v>586</v>
      </c>
      <c r="I210" s="430">
        <v>10700000</v>
      </c>
      <c r="J210" s="427"/>
      <c r="K210" s="433"/>
    </row>
    <row r="211" spans="1:11" s="434" customFormat="1" ht="33.75" customHeight="1">
      <c r="A211" s="429"/>
      <c r="B211" s="427"/>
      <c r="C211" s="430" t="s">
        <v>586</v>
      </c>
      <c r="D211" s="430" t="s">
        <v>586</v>
      </c>
      <c r="E211" s="430" t="s">
        <v>586</v>
      </c>
      <c r="F211" s="431"/>
      <c r="G211" s="432"/>
      <c r="H211" s="428" t="s">
        <v>1204</v>
      </c>
      <c r="I211" s="430">
        <v>1000000</v>
      </c>
      <c r="J211" s="427" t="s">
        <v>1382</v>
      </c>
      <c r="K211" s="433"/>
    </row>
    <row r="212" spans="1:11" s="434" customFormat="1" ht="36" customHeight="1">
      <c r="A212" s="429"/>
      <c r="B212" s="427"/>
      <c r="C212" s="430" t="s">
        <v>586</v>
      </c>
      <c r="D212" s="430" t="s">
        <v>586</v>
      </c>
      <c r="E212" s="430" t="s">
        <v>586</v>
      </c>
      <c r="F212" s="431"/>
      <c r="G212" s="432"/>
      <c r="H212" s="428" t="s">
        <v>1204</v>
      </c>
      <c r="I212" s="430">
        <v>6700000</v>
      </c>
      <c r="J212" s="427" t="s">
        <v>1569</v>
      </c>
      <c r="K212" s="433"/>
    </row>
    <row r="213" spans="1:11" s="434" customFormat="1" ht="33" customHeight="1">
      <c r="A213" s="429"/>
      <c r="B213" s="427"/>
      <c r="C213" s="430" t="s">
        <v>586</v>
      </c>
      <c r="D213" s="430" t="s">
        <v>586</v>
      </c>
      <c r="E213" s="430" t="s">
        <v>586</v>
      </c>
      <c r="F213" s="431"/>
      <c r="G213" s="432"/>
      <c r="H213" s="428" t="s">
        <v>1204</v>
      </c>
      <c r="I213" s="430">
        <v>3000000</v>
      </c>
      <c r="J213" s="427" t="s">
        <v>1383</v>
      </c>
      <c r="K213" s="433"/>
    </row>
    <row r="214" spans="1:11" s="434" customFormat="1" ht="13.5">
      <c r="A214" s="429" t="s">
        <v>586</v>
      </c>
      <c r="B214" s="427" t="s">
        <v>1201</v>
      </c>
      <c r="C214" s="430" t="s">
        <v>586</v>
      </c>
      <c r="D214" s="430">
        <v>2093400</v>
      </c>
      <c r="E214" s="430">
        <v>2093400</v>
      </c>
      <c r="F214" s="431" t="s">
        <v>450</v>
      </c>
      <c r="G214" s="432" t="s">
        <v>586</v>
      </c>
      <c r="H214" s="428" t="s">
        <v>586</v>
      </c>
      <c r="I214" s="430">
        <v>2093400</v>
      </c>
      <c r="J214" s="427" t="s">
        <v>586</v>
      </c>
      <c r="K214" s="433"/>
    </row>
    <row r="215" spans="1:11" s="434" customFormat="1" ht="13.5">
      <c r="A215" s="429" t="s">
        <v>586</v>
      </c>
      <c r="B215" s="427" t="s">
        <v>1206</v>
      </c>
      <c r="C215" s="430" t="s">
        <v>586</v>
      </c>
      <c r="D215" s="430">
        <v>2093400</v>
      </c>
      <c r="E215" s="430">
        <v>2093400</v>
      </c>
      <c r="F215" s="431" t="s">
        <v>450</v>
      </c>
      <c r="G215" s="432" t="s">
        <v>1203</v>
      </c>
      <c r="H215" s="428" t="s">
        <v>586</v>
      </c>
      <c r="I215" s="430">
        <v>2093400</v>
      </c>
      <c r="J215" s="427"/>
      <c r="K215" s="433"/>
    </row>
    <row r="216" spans="1:11" s="434" customFormat="1" ht="34.5" customHeight="1">
      <c r="A216" s="429"/>
      <c r="B216" s="427"/>
      <c r="C216" s="430" t="s">
        <v>586</v>
      </c>
      <c r="D216" s="430" t="s">
        <v>586</v>
      </c>
      <c r="E216" s="430" t="s">
        <v>586</v>
      </c>
      <c r="F216" s="431"/>
      <c r="G216" s="432"/>
      <c r="H216" s="428" t="s">
        <v>1204</v>
      </c>
      <c r="I216" s="430">
        <v>2093400</v>
      </c>
      <c r="J216" s="427" t="s">
        <v>1259</v>
      </c>
      <c r="K216" s="433"/>
    </row>
    <row r="217" spans="1:11" s="434" customFormat="1" ht="13.5">
      <c r="A217" s="429" t="s">
        <v>586</v>
      </c>
      <c r="B217" s="427" t="s">
        <v>765</v>
      </c>
      <c r="C217" s="430" t="s">
        <v>586</v>
      </c>
      <c r="D217" s="430">
        <v>107380092</v>
      </c>
      <c r="E217" s="430">
        <v>107380092</v>
      </c>
      <c r="F217" s="431" t="s">
        <v>451</v>
      </c>
      <c r="G217" s="432" t="s">
        <v>586</v>
      </c>
      <c r="H217" s="428" t="s">
        <v>586</v>
      </c>
      <c r="I217" s="430">
        <v>107380092</v>
      </c>
      <c r="J217" s="427" t="s">
        <v>586</v>
      </c>
      <c r="K217" s="433"/>
    </row>
    <row r="218" spans="1:11" s="434" customFormat="1" ht="13.5">
      <c r="A218" s="429" t="s">
        <v>586</v>
      </c>
      <c r="B218" s="427" t="s">
        <v>1231</v>
      </c>
      <c r="C218" s="430" t="s">
        <v>586</v>
      </c>
      <c r="D218" s="430">
        <v>107380092</v>
      </c>
      <c r="E218" s="430">
        <v>107380092</v>
      </c>
      <c r="F218" s="431" t="s">
        <v>451</v>
      </c>
      <c r="G218" s="432" t="s">
        <v>586</v>
      </c>
      <c r="H218" s="428" t="s">
        <v>586</v>
      </c>
      <c r="I218" s="430">
        <v>107380092</v>
      </c>
      <c r="J218" s="427" t="s">
        <v>586</v>
      </c>
      <c r="K218" s="433"/>
    </row>
    <row r="219" spans="1:11" s="434" customFormat="1" ht="13.5">
      <c r="A219" s="429" t="s">
        <v>586</v>
      </c>
      <c r="B219" s="427" t="s">
        <v>452</v>
      </c>
      <c r="C219" s="430" t="s">
        <v>586</v>
      </c>
      <c r="D219" s="430">
        <v>107380092</v>
      </c>
      <c r="E219" s="430">
        <v>107380092</v>
      </c>
      <c r="F219" s="431" t="s">
        <v>451</v>
      </c>
      <c r="G219" s="432" t="s">
        <v>1203</v>
      </c>
      <c r="H219" s="428" t="s">
        <v>586</v>
      </c>
      <c r="I219" s="430">
        <v>107380092</v>
      </c>
      <c r="J219" s="427"/>
      <c r="K219" s="433"/>
    </row>
    <row r="220" spans="1:11" s="434" customFormat="1" ht="34.5" customHeight="1">
      <c r="A220" s="429"/>
      <c r="B220" s="427"/>
      <c r="C220" s="430" t="s">
        <v>586</v>
      </c>
      <c r="D220" s="430" t="s">
        <v>586</v>
      </c>
      <c r="E220" s="430" t="s">
        <v>586</v>
      </c>
      <c r="F220" s="431"/>
      <c r="G220" s="432"/>
      <c r="H220" s="428" t="s">
        <v>1204</v>
      </c>
      <c r="I220" s="430">
        <v>576000</v>
      </c>
      <c r="J220" s="427" t="s">
        <v>1384</v>
      </c>
      <c r="K220" s="433"/>
    </row>
    <row r="221" spans="1:11" s="434" customFormat="1" ht="34.5" customHeight="1">
      <c r="A221" s="777"/>
      <c r="B221" s="778"/>
      <c r="C221" s="779" t="s">
        <v>586</v>
      </c>
      <c r="D221" s="779" t="s">
        <v>586</v>
      </c>
      <c r="E221" s="779" t="s">
        <v>586</v>
      </c>
      <c r="F221" s="780"/>
      <c r="G221" s="781"/>
      <c r="H221" s="782" t="s">
        <v>1204</v>
      </c>
      <c r="I221" s="779">
        <v>6950800</v>
      </c>
      <c r="J221" s="778" t="s">
        <v>1385</v>
      </c>
      <c r="K221" s="783"/>
    </row>
    <row r="222" spans="1:11" s="434" customFormat="1" ht="34.5" customHeight="1">
      <c r="A222" s="429"/>
      <c r="B222" s="427"/>
      <c r="C222" s="430" t="s">
        <v>586</v>
      </c>
      <c r="D222" s="430" t="s">
        <v>586</v>
      </c>
      <c r="E222" s="430" t="s">
        <v>586</v>
      </c>
      <c r="F222" s="431"/>
      <c r="G222" s="432"/>
      <c r="H222" s="428" t="s">
        <v>1204</v>
      </c>
      <c r="I222" s="430">
        <v>5210000</v>
      </c>
      <c r="J222" s="427" t="s">
        <v>1386</v>
      </c>
      <c r="K222" s="433"/>
    </row>
    <row r="223" spans="1:11" s="434" customFormat="1" ht="34.5" customHeight="1">
      <c r="A223" s="429"/>
      <c r="B223" s="427"/>
      <c r="C223" s="430" t="s">
        <v>586</v>
      </c>
      <c r="D223" s="430" t="s">
        <v>586</v>
      </c>
      <c r="E223" s="430" t="s">
        <v>586</v>
      </c>
      <c r="F223" s="431"/>
      <c r="G223" s="432"/>
      <c r="H223" s="428" t="s">
        <v>1204</v>
      </c>
      <c r="I223" s="430">
        <v>8772410</v>
      </c>
      <c r="J223" s="427" t="s">
        <v>1387</v>
      </c>
      <c r="K223" s="433"/>
    </row>
    <row r="224" spans="1:11" s="434" customFormat="1" ht="34.5" customHeight="1">
      <c r="A224" s="429"/>
      <c r="B224" s="427"/>
      <c r="C224" s="430" t="s">
        <v>586</v>
      </c>
      <c r="D224" s="430" t="s">
        <v>586</v>
      </c>
      <c r="E224" s="430" t="s">
        <v>586</v>
      </c>
      <c r="F224" s="431"/>
      <c r="G224" s="432"/>
      <c r="H224" s="428" t="s">
        <v>1204</v>
      </c>
      <c r="I224" s="430">
        <v>9460000</v>
      </c>
      <c r="J224" s="427" t="s">
        <v>1388</v>
      </c>
      <c r="K224" s="433"/>
    </row>
    <row r="225" spans="1:11" s="434" customFormat="1" ht="34.5" customHeight="1">
      <c r="A225" s="429"/>
      <c r="B225" s="427"/>
      <c r="C225" s="430" t="s">
        <v>586</v>
      </c>
      <c r="D225" s="430" t="s">
        <v>586</v>
      </c>
      <c r="E225" s="430" t="s">
        <v>586</v>
      </c>
      <c r="F225" s="431"/>
      <c r="G225" s="432"/>
      <c r="H225" s="428" t="s">
        <v>1204</v>
      </c>
      <c r="I225" s="430">
        <v>3540000</v>
      </c>
      <c r="J225" s="427" t="s">
        <v>1480</v>
      </c>
      <c r="K225" s="433"/>
    </row>
    <row r="226" spans="1:11" s="434" customFormat="1" ht="34.5" customHeight="1">
      <c r="A226" s="429"/>
      <c r="B226" s="427"/>
      <c r="C226" s="430" t="s">
        <v>586</v>
      </c>
      <c r="D226" s="430" t="s">
        <v>586</v>
      </c>
      <c r="E226" s="430" t="s">
        <v>586</v>
      </c>
      <c r="F226" s="431"/>
      <c r="G226" s="432"/>
      <c r="H226" s="428" t="s">
        <v>1204</v>
      </c>
      <c r="I226" s="430">
        <v>3400000</v>
      </c>
      <c r="J226" s="427" t="s">
        <v>1481</v>
      </c>
      <c r="K226" s="433"/>
    </row>
    <row r="227" spans="1:11" s="434" customFormat="1" ht="34.5" customHeight="1">
      <c r="A227" s="429"/>
      <c r="B227" s="427"/>
      <c r="C227" s="430" t="s">
        <v>586</v>
      </c>
      <c r="D227" s="430" t="s">
        <v>586</v>
      </c>
      <c r="E227" s="430" t="s">
        <v>586</v>
      </c>
      <c r="F227" s="431"/>
      <c r="G227" s="432"/>
      <c r="H227" s="428" t="s">
        <v>1204</v>
      </c>
      <c r="I227" s="430">
        <v>1370000</v>
      </c>
      <c r="J227" s="427" t="s">
        <v>1482</v>
      </c>
      <c r="K227" s="433"/>
    </row>
    <row r="228" spans="1:11" s="434" customFormat="1" ht="34.5" customHeight="1">
      <c r="A228" s="429"/>
      <c r="B228" s="427"/>
      <c r="C228" s="430" t="s">
        <v>586</v>
      </c>
      <c r="D228" s="430" t="s">
        <v>586</v>
      </c>
      <c r="E228" s="430" t="s">
        <v>586</v>
      </c>
      <c r="F228" s="431"/>
      <c r="G228" s="432"/>
      <c r="H228" s="428" t="s">
        <v>1204</v>
      </c>
      <c r="I228" s="430">
        <v>9690000</v>
      </c>
      <c r="J228" s="427" t="s">
        <v>1483</v>
      </c>
      <c r="K228" s="433"/>
    </row>
    <row r="229" spans="1:11" s="434" customFormat="1" ht="34.5" customHeight="1">
      <c r="A229" s="429"/>
      <c r="B229" s="427"/>
      <c r="C229" s="430" t="s">
        <v>586</v>
      </c>
      <c r="D229" s="430" t="s">
        <v>586</v>
      </c>
      <c r="E229" s="430" t="s">
        <v>586</v>
      </c>
      <c r="F229" s="431"/>
      <c r="G229" s="432"/>
      <c r="H229" s="428" t="s">
        <v>1204</v>
      </c>
      <c r="I229" s="430">
        <v>7190000</v>
      </c>
      <c r="J229" s="427" t="s">
        <v>1484</v>
      </c>
      <c r="K229" s="433"/>
    </row>
    <row r="230" spans="1:11" s="434" customFormat="1" ht="34.5" customHeight="1">
      <c r="A230" s="429"/>
      <c r="B230" s="427"/>
      <c r="C230" s="430" t="s">
        <v>586</v>
      </c>
      <c r="D230" s="430" t="s">
        <v>586</v>
      </c>
      <c r="E230" s="430" t="s">
        <v>586</v>
      </c>
      <c r="F230" s="431"/>
      <c r="G230" s="432"/>
      <c r="H230" s="428" t="s">
        <v>1204</v>
      </c>
      <c r="I230" s="430">
        <v>3380000</v>
      </c>
      <c r="J230" s="427" t="s">
        <v>1485</v>
      </c>
      <c r="K230" s="433"/>
    </row>
    <row r="231" spans="1:11" s="434" customFormat="1" ht="34.5" customHeight="1">
      <c r="A231" s="429"/>
      <c r="B231" s="427"/>
      <c r="C231" s="430" t="s">
        <v>586</v>
      </c>
      <c r="D231" s="430" t="s">
        <v>586</v>
      </c>
      <c r="E231" s="430" t="s">
        <v>586</v>
      </c>
      <c r="F231" s="431"/>
      <c r="G231" s="432"/>
      <c r="H231" s="428" t="s">
        <v>1204</v>
      </c>
      <c r="I231" s="430">
        <v>94500</v>
      </c>
      <c r="J231" s="427" t="s">
        <v>1486</v>
      </c>
      <c r="K231" s="433"/>
    </row>
    <row r="232" spans="1:11" s="434" customFormat="1" ht="34.5" customHeight="1">
      <c r="A232" s="429"/>
      <c r="B232" s="427"/>
      <c r="C232" s="430" t="s">
        <v>586</v>
      </c>
      <c r="D232" s="430" t="s">
        <v>586</v>
      </c>
      <c r="E232" s="430" t="s">
        <v>586</v>
      </c>
      <c r="F232" s="431"/>
      <c r="G232" s="432"/>
      <c r="H232" s="428" t="s">
        <v>1204</v>
      </c>
      <c r="I232" s="430">
        <v>1000000</v>
      </c>
      <c r="J232" s="427" t="s">
        <v>1487</v>
      </c>
      <c r="K232" s="433"/>
    </row>
    <row r="233" spans="1:11" s="434" customFormat="1" ht="34.5" customHeight="1">
      <c r="A233" s="429"/>
      <c r="B233" s="427"/>
      <c r="C233" s="430" t="s">
        <v>586</v>
      </c>
      <c r="D233" s="430" t="s">
        <v>586</v>
      </c>
      <c r="E233" s="430" t="s">
        <v>586</v>
      </c>
      <c r="F233" s="431"/>
      <c r="G233" s="432"/>
      <c r="H233" s="428" t="s">
        <v>1204</v>
      </c>
      <c r="I233" s="430">
        <v>10000000</v>
      </c>
      <c r="J233" s="427" t="s">
        <v>1488</v>
      </c>
      <c r="K233" s="433"/>
    </row>
    <row r="234" spans="1:11" s="434" customFormat="1" ht="34.5" customHeight="1">
      <c r="A234" s="429"/>
      <c r="B234" s="427"/>
      <c r="C234" s="430" t="s">
        <v>586</v>
      </c>
      <c r="D234" s="430" t="s">
        <v>586</v>
      </c>
      <c r="E234" s="430" t="s">
        <v>586</v>
      </c>
      <c r="F234" s="431"/>
      <c r="G234" s="432"/>
      <c r="H234" s="428" t="s">
        <v>1204</v>
      </c>
      <c r="I234" s="430">
        <v>5679000</v>
      </c>
      <c r="J234" s="427" t="s">
        <v>1532</v>
      </c>
      <c r="K234" s="433"/>
    </row>
    <row r="235" spans="1:11" s="434" customFormat="1" ht="45" customHeight="1">
      <c r="A235" s="429"/>
      <c r="B235" s="427"/>
      <c r="C235" s="430" t="s">
        <v>586</v>
      </c>
      <c r="D235" s="430" t="s">
        <v>586</v>
      </c>
      <c r="E235" s="430" t="s">
        <v>586</v>
      </c>
      <c r="F235" s="431"/>
      <c r="G235" s="432"/>
      <c r="H235" s="428" t="s">
        <v>1204</v>
      </c>
      <c r="I235" s="430">
        <v>8000000</v>
      </c>
      <c r="J235" s="427" t="s">
        <v>1533</v>
      </c>
      <c r="K235" s="433"/>
    </row>
    <row r="236" spans="1:11" s="434" customFormat="1" ht="45" customHeight="1">
      <c r="A236" s="429"/>
      <c r="B236" s="427"/>
      <c r="C236" s="430" t="s">
        <v>586</v>
      </c>
      <c r="D236" s="430" t="s">
        <v>586</v>
      </c>
      <c r="E236" s="430" t="s">
        <v>586</v>
      </c>
      <c r="F236" s="431"/>
      <c r="G236" s="432"/>
      <c r="H236" s="428" t="s">
        <v>1204</v>
      </c>
      <c r="I236" s="430">
        <v>3801580</v>
      </c>
      <c r="J236" s="427" t="s">
        <v>1534</v>
      </c>
      <c r="K236" s="433"/>
    </row>
    <row r="237" spans="1:11" s="434" customFormat="1" ht="45" customHeight="1">
      <c r="A237" s="429"/>
      <c r="B237" s="427"/>
      <c r="C237" s="430" t="s">
        <v>586</v>
      </c>
      <c r="D237" s="430" t="s">
        <v>586</v>
      </c>
      <c r="E237" s="430" t="s">
        <v>586</v>
      </c>
      <c r="F237" s="431"/>
      <c r="G237" s="432"/>
      <c r="H237" s="428" t="s">
        <v>1204</v>
      </c>
      <c r="I237" s="430">
        <v>4403000</v>
      </c>
      <c r="J237" s="427" t="s">
        <v>1535</v>
      </c>
      <c r="K237" s="433"/>
    </row>
    <row r="238" spans="1:11" s="434" customFormat="1" ht="34.5" customHeight="1">
      <c r="A238" s="777"/>
      <c r="B238" s="778"/>
      <c r="C238" s="779" t="s">
        <v>586</v>
      </c>
      <c r="D238" s="779" t="s">
        <v>586</v>
      </c>
      <c r="E238" s="779" t="s">
        <v>586</v>
      </c>
      <c r="F238" s="780"/>
      <c r="G238" s="781"/>
      <c r="H238" s="782" t="s">
        <v>1204</v>
      </c>
      <c r="I238" s="779">
        <v>4953853</v>
      </c>
      <c r="J238" s="778" t="s">
        <v>1536</v>
      </c>
      <c r="K238" s="783"/>
    </row>
    <row r="239" spans="1:11" s="434" customFormat="1" ht="34.5" customHeight="1">
      <c r="A239" s="429"/>
      <c r="B239" s="427"/>
      <c r="C239" s="430" t="s">
        <v>586</v>
      </c>
      <c r="D239" s="430" t="s">
        <v>586</v>
      </c>
      <c r="E239" s="430" t="s">
        <v>586</v>
      </c>
      <c r="F239" s="431"/>
      <c r="G239" s="432"/>
      <c r="H239" s="428" t="s">
        <v>1256</v>
      </c>
      <c r="I239" s="430">
        <v>2662293</v>
      </c>
      <c r="J239" s="427" t="s">
        <v>1537</v>
      </c>
      <c r="K239" s="433"/>
    </row>
    <row r="240" spans="1:11" s="434" customFormat="1" ht="34.5" customHeight="1">
      <c r="A240" s="429"/>
      <c r="B240" s="427"/>
      <c r="C240" s="430" t="s">
        <v>586</v>
      </c>
      <c r="D240" s="430" t="s">
        <v>586</v>
      </c>
      <c r="E240" s="430" t="s">
        <v>586</v>
      </c>
      <c r="F240" s="431"/>
      <c r="G240" s="432"/>
      <c r="H240" s="428" t="s">
        <v>1256</v>
      </c>
      <c r="I240" s="430">
        <v>1495516</v>
      </c>
      <c r="J240" s="427" t="s">
        <v>1538</v>
      </c>
      <c r="K240" s="433"/>
    </row>
    <row r="241" spans="1:11" s="434" customFormat="1" ht="34.5" customHeight="1">
      <c r="A241" s="429"/>
      <c r="B241" s="427"/>
      <c r="C241" s="430" t="s">
        <v>586</v>
      </c>
      <c r="D241" s="430" t="s">
        <v>586</v>
      </c>
      <c r="E241" s="430" t="s">
        <v>586</v>
      </c>
      <c r="F241" s="431"/>
      <c r="G241" s="432"/>
      <c r="H241" s="428" t="s">
        <v>1256</v>
      </c>
      <c r="I241" s="430">
        <v>627064</v>
      </c>
      <c r="J241" s="427" t="s">
        <v>1539</v>
      </c>
      <c r="K241" s="433"/>
    </row>
    <row r="242" spans="1:11" s="434" customFormat="1" ht="49.5" customHeight="1">
      <c r="A242" s="429"/>
      <c r="B242" s="427"/>
      <c r="C242" s="430" t="s">
        <v>586</v>
      </c>
      <c r="D242" s="430" t="s">
        <v>586</v>
      </c>
      <c r="E242" s="430" t="s">
        <v>586</v>
      </c>
      <c r="F242" s="431"/>
      <c r="G242" s="432"/>
      <c r="H242" s="428" t="s">
        <v>1256</v>
      </c>
      <c r="I242" s="430">
        <v>1270188</v>
      </c>
      <c r="J242" s="427" t="s">
        <v>1540</v>
      </c>
      <c r="K242" s="433"/>
    </row>
    <row r="243" spans="1:11" s="434" customFormat="1" ht="34.5" customHeight="1">
      <c r="A243" s="429"/>
      <c r="B243" s="427"/>
      <c r="C243" s="430" t="s">
        <v>586</v>
      </c>
      <c r="D243" s="430" t="s">
        <v>586</v>
      </c>
      <c r="E243" s="430" t="s">
        <v>586</v>
      </c>
      <c r="F243" s="431"/>
      <c r="G243" s="432"/>
      <c r="H243" s="428" t="s">
        <v>1256</v>
      </c>
      <c r="I243" s="430">
        <v>265295</v>
      </c>
      <c r="J243" s="427" t="s">
        <v>1541</v>
      </c>
      <c r="K243" s="433"/>
    </row>
    <row r="244" spans="1:11" s="434" customFormat="1" ht="34.5" customHeight="1">
      <c r="A244" s="429"/>
      <c r="B244" s="427"/>
      <c r="C244" s="430" t="s">
        <v>586</v>
      </c>
      <c r="D244" s="430" t="s">
        <v>586</v>
      </c>
      <c r="E244" s="430" t="s">
        <v>586</v>
      </c>
      <c r="F244" s="431"/>
      <c r="G244" s="432"/>
      <c r="H244" s="428" t="s">
        <v>1216</v>
      </c>
      <c r="I244" s="430">
        <v>480160</v>
      </c>
      <c r="J244" s="427" t="s">
        <v>1542</v>
      </c>
      <c r="K244" s="433"/>
    </row>
    <row r="245" spans="1:11" s="434" customFormat="1" ht="34.5" customHeight="1">
      <c r="A245" s="429"/>
      <c r="B245" s="427"/>
      <c r="C245" s="430" t="s">
        <v>586</v>
      </c>
      <c r="D245" s="430" t="s">
        <v>586</v>
      </c>
      <c r="E245" s="430" t="s">
        <v>586</v>
      </c>
      <c r="F245" s="431"/>
      <c r="G245" s="432"/>
      <c r="H245" s="428" t="s">
        <v>1216</v>
      </c>
      <c r="I245" s="430">
        <v>2174049</v>
      </c>
      <c r="J245" s="427" t="s">
        <v>1543</v>
      </c>
      <c r="K245" s="433"/>
    </row>
    <row r="246" spans="1:11" s="434" customFormat="1" ht="34.5" customHeight="1">
      <c r="A246" s="429"/>
      <c r="B246" s="427"/>
      <c r="C246" s="430" t="s">
        <v>586</v>
      </c>
      <c r="D246" s="430" t="s">
        <v>586</v>
      </c>
      <c r="E246" s="430" t="s">
        <v>586</v>
      </c>
      <c r="F246" s="431"/>
      <c r="G246" s="432"/>
      <c r="H246" s="428" t="s">
        <v>1577</v>
      </c>
      <c r="I246" s="430">
        <v>516000</v>
      </c>
      <c r="J246" s="427" t="s">
        <v>1544</v>
      </c>
      <c r="K246" s="433"/>
    </row>
    <row r="247" spans="1:11" s="434" customFormat="1" ht="34.5" customHeight="1">
      <c r="A247" s="429"/>
      <c r="B247" s="427"/>
      <c r="C247" s="430" t="s">
        <v>586</v>
      </c>
      <c r="D247" s="430" t="s">
        <v>586</v>
      </c>
      <c r="E247" s="430" t="s">
        <v>586</v>
      </c>
      <c r="F247" s="431"/>
      <c r="G247" s="432"/>
      <c r="H247" s="428" t="s">
        <v>1248</v>
      </c>
      <c r="I247" s="430">
        <v>418384</v>
      </c>
      <c r="J247" s="427" t="s">
        <v>1545</v>
      </c>
      <c r="K247" s="433"/>
    </row>
    <row r="248" spans="1:11" s="434" customFormat="1" ht="15" customHeight="1">
      <c r="A248" s="429" t="s">
        <v>586</v>
      </c>
      <c r="B248" s="427" t="s">
        <v>738</v>
      </c>
      <c r="C248" s="430" t="s">
        <v>586</v>
      </c>
      <c r="D248" s="430">
        <v>7000000</v>
      </c>
      <c r="E248" s="430">
        <v>7000000</v>
      </c>
      <c r="F248" s="431" t="s">
        <v>453</v>
      </c>
      <c r="G248" s="432" t="s">
        <v>586</v>
      </c>
      <c r="H248" s="428" t="s">
        <v>586</v>
      </c>
      <c r="I248" s="430">
        <v>7000000</v>
      </c>
      <c r="J248" s="427" t="s">
        <v>586</v>
      </c>
      <c r="K248" s="433"/>
    </row>
    <row r="249" spans="1:11" s="434" customFormat="1" ht="15" customHeight="1">
      <c r="A249" s="429" t="s">
        <v>586</v>
      </c>
      <c r="B249" s="427" t="s">
        <v>1201</v>
      </c>
      <c r="C249" s="430" t="s">
        <v>586</v>
      </c>
      <c r="D249" s="430">
        <v>7000000</v>
      </c>
      <c r="E249" s="430">
        <v>7000000</v>
      </c>
      <c r="F249" s="431" t="s">
        <v>453</v>
      </c>
      <c r="G249" s="432" t="s">
        <v>586</v>
      </c>
      <c r="H249" s="428" t="s">
        <v>586</v>
      </c>
      <c r="I249" s="430">
        <v>7000000</v>
      </c>
      <c r="J249" s="427" t="s">
        <v>586</v>
      </c>
      <c r="K249" s="433"/>
    </row>
    <row r="250" spans="1:11" s="434" customFormat="1" ht="15" customHeight="1">
      <c r="A250" s="429" t="s">
        <v>586</v>
      </c>
      <c r="B250" s="427" t="s">
        <v>1234</v>
      </c>
      <c r="C250" s="430" t="s">
        <v>586</v>
      </c>
      <c r="D250" s="430">
        <v>7000000</v>
      </c>
      <c r="E250" s="430">
        <v>7000000</v>
      </c>
      <c r="F250" s="431" t="s">
        <v>453</v>
      </c>
      <c r="G250" s="432" t="s">
        <v>1203</v>
      </c>
      <c r="H250" s="428" t="s">
        <v>586</v>
      </c>
      <c r="I250" s="430">
        <v>7000000</v>
      </c>
      <c r="J250" s="427"/>
      <c r="K250" s="433"/>
    </row>
    <row r="251" spans="1:11" s="434" customFormat="1" ht="45" customHeight="1">
      <c r="A251" s="429"/>
      <c r="B251" s="427"/>
      <c r="C251" s="430" t="s">
        <v>586</v>
      </c>
      <c r="D251" s="430" t="s">
        <v>586</v>
      </c>
      <c r="E251" s="430" t="s">
        <v>586</v>
      </c>
      <c r="F251" s="431"/>
      <c r="G251" s="432"/>
      <c r="H251" s="428" t="s">
        <v>1204</v>
      </c>
      <c r="I251" s="430">
        <v>5000000</v>
      </c>
      <c r="J251" s="427" t="s">
        <v>1546</v>
      </c>
      <c r="K251" s="433"/>
    </row>
    <row r="252" spans="1:11" s="434" customFormat="1" ht="39.75" customHeight="1">
      <c r="A252" s="429"/>
      <c r="B252" s="427"/>
      <c r="C252" s="430" t="s">
        <v>586</v>
      </c>
      <c r="D252" s="430" t="s">
        <v>586</v>
      </c>
      <c r="E252" s="430" t="s">
        <v>586</v>
      </c>
      <c r="F252" s="431"/>
      <c r="G252" s="432"/>
      <c r="H252" s="428" t="s">
        <v>1256</v>
      </c>
      <c r="I252" s="430">
        <v>2000000</v>
      </c>
      <c r="J252" s="427" t="s">
        <v>1547</v>
      </c>
      <c r="K252" s="433"/>
    </row>
    <row r="253" spans="1:11" s="434" customFormat="1" ht="15" customHeight="1">
      <c r="A253" s="429" t="s">
        <v>586</v>
      </c>
      <c r="B253" s="427" t="s">
        <v>744</v>
      </c>
      <c r="C253" s="430" t="s">
        <v>586</v>
      </c>
      <c r="D253" s="430">
        <v>54481498</v>
      </c>
      <c r="E253" s="430">
        <v>54481498</v>
      </c>
      <c r="F253" s="431" t="s">
        <v>454</v>
      </c>
      <c r="G253" s="432" t="s">
        <v>586</v>
      </c>
      <c r="H253" s="428" t="s">
        <v>586</v>
      </c>
      <c r="I253" s="430">
        <v>54481498</v>
      </c>
      <c r="J253" s="427" t="s">
        <v>586</v>
      </c>
      <c r="K253" s="433"/>
    </row>
    <row r="254" spans="1:11" s="434" customFormat="1" ht="15" customHeight="1">
      <c r="A254" s="429" t="s">
        <v>586</v>
      </c>
      <c r="B254" s="427" t="s">
        <v>1201</v>
      </c>
      <c r="C254" s="430" t="s">
        <v>586</v>
      </c>
      <c r="D254" s="430">
        <v>54481498</v>
      </c>
      <c r="E254" s="430">
        <v>54481498</v>
      </c>
      <c r="F254" s="431" t="s">
        <v>454</v>
      </c>
      <c r="G254" s="432" t="s">
        <v>586</v>
      </c>
      <c r="H254" s="428" t="s">
        <v>586</v>
      </c>
      <c r="I254" s="430">
        <v>54481498</v>
      </c>
      <c r="J254" s="427" t="s">
        <v>586</v>
      </c>
      <c r="K254" s="433"/>
    </row>
    <row r="255" spans="1:11" s="434" customFormat="1" ht="15" customHeight="1">
      <c r="A255" s="429" t="s">
        <v>586</v>
      </c>
      <c r="B255" s="427" t="s">
        <v>1206</v>
      </c>
      <c r="C255" s="430" t="s">
        <v>586</v>
      </c>
      <c r="D255" s="430">
        <v>54481498</v>
      </c>
      <c r="E255" s="430">
        <v>54481498</v>
      </c>
      <c r="F255" s="431" t="s">
        <v>454</v>
      </c>
      <c r="G255" s="432" t="s">
        <v>1203</v>
      </c>
      <c r="H255" s="428" t="s">
        <v>586</v>
      </c>
      <c r="I255" s="430">
        <v>54481498</v>
      </c>
      <c r="J255" s="427"/>
      <c r="K255" s="433"/>
    </row>
    <row r="256" spans="1:11" s="434" customFormat="1" ht="63" customHeight="1">
      <c r="A256" s="429"/>
      <c r="B256" s="427"/>
      <c r="C256" s="430" t="s">
        <v>586</v>
      </c>
      <c r="D256" s="430" t="s">
        <v>586</v>
      </c>
      <c r="E256" s="430" t="s">
        <v>586</v>
      </c>
      <c r="F256" s="431"/>
      <c r="G256" s="432"/>
      <c r="H256" s="428" t="s">
        <v>1586</v>
      </c>
      <c r="I256" s="430">
        <v>26000000</v>
      </c>
      <c r="J256" s="427" t="s">
        <v>534</v>
      </c>
      <c r="K256" s="433"/>
    </row>
    <row r="257" spans="1:11" s="434" customFormat="1" ht="64.5" customHeight="1">
      <c r="A257" s="777"/>
      <c r="B257" s="778"/>
      <c r="C257" s="779" t="s">
        <v>586</v>
      </c>
      <c r="D257" s="779" t="s">
        <v>586</v>
      </c>
      <c r="E257" s="779" t="s">
        <v>586</v>
      </c>
      <c r="F257" s="780"/>
      <c r="G257" s="781"/>
      <c r="H257" s="782" t="s">
        <v>1588</v>
      </c>
      <c r="I257" s="779">
        <v>1100000</v>
      </c>
      <c r="J257" s="778" t="s">
        <v>535</v>
      </c>
      <c r="K257" s="783"/>
    </row>
    <row r="258" spans="1:11" s="434" customFormat="1" ht="47.25" customHeight="1">
      <c r="A258" s="429"/>
      <c r="B258" s="427"/>
      <c r="C258" s="430" t="s">
        <v>586</v>
      </c>
      <c r="D258" s="430" t="s">
        <v>586</v>
      </c>
      <c r="E258" s="430" t="s">
        <v>586</v>
      </c>
      <c r="F258" s="431"/>
      <c r="G258" s="432"/>
      <c r="H258" s="428" t="s">
        <v>1573</v>
      </c>
      <c r="I258" s="430">
        <v>8051851</v>
      </c>
      <c r="J258" s="427" t="s">
        <v>536</v>
      </c>
      <c r="K258" s="433"/>
    </row>
    <row r="259" spans="1:11" s="434" customFormat="1" ht="64.5" customHeight="1">
      <c r="A259" s="429"/>
      <c r="B259" s="427"/>
      <c r="C259" s="430" t="s">
        <v>586</v>
      </c>
      <c r="D259" s="430" t="s">
        <v>586</v>
      </c>
      <c r="E259" s="430" t="s">
        <v>586</v>
      </c>
      <c r="F259" s="431"/>
      <c r="G259" s="432"/>
      <c r="H259" s="428" t="s">
        <v>1574</v>
      </c>
      <c r="I259" s="430">
        <v>1776640</v>
      </c>
      <c r="J259" s="427" t="s">
        <v>537</v>
      </c>
      <c r="K259" s="433"/>
    </row>
    <row r="260" spans="1:11" s="434" customFormat="1" ht="64.5" customHeight="1">
      <c r="A260" s="429"/>
      <c r="B260" s="427"/>
      <c r="C260" s="430" t="s">
        <v>586</v>
      </c>
      <c r="D260" s="430" t="s">
        <v>586</v>
      </c>
      <c r="E260" s="430" t="s">
        <v>586</v>
      </c>
      <c r="F260" s="431"/>
      <c r="G260" s="432"/>
      <c r="H260" s="428" t="s">
        <v>1204</v>
      </c>
      <c r="I260" s="430">
        <v>3984696</v>
      </c>
      <c r="J260" s="427" t="s">
        <v>538</v>
      </c>
      <c r="K260" s="433"/>
    </row>
    <row r="261" spans="1:11" s="434" customFormat="1" ht="63" customHeight="1">
      <c r="A261" s="429"/>
      <c r="B261" s="427"/>
      <c r="C261" s="430" t="s">
        <v>586</v>
      </c>
      <c r="D261" s="430" t="s">
        <v>586</v>
      </c>
      <c r="E261" s="430" t="s">
        <v>586</v>
      </c>
      <c r="F261" s="431"/>
      <c r="G261" s="432"/>
      <c r="H261" s="428" t="s">
        <v>1204</v>
      </c>
      <c r="I261" s="430">
        <v>1435415</v>
      </c>
      <c r="J261" s="427" t="s">
        <v>539</v>
      </c>
      <c r="K261" s="433"/>
    </row>
    <row r="262" spans="1:11" s="434" customFormat="1" ht="60" customHeight="1">
      <c r="A262" s="429"/>
      <c r="B262" s="427"/>
      <c r="C262" s="430" t="s">
        <v>586</v>
      </c>
      <c r="D262" s="430" t="s">
        <v>586</v>
      </c>
      <c r="E262" s="430" t="s">
        <v>586</v>
      </c>
      <c r="F262" s="431"/>
      <c r="G262" s="432"/>
      <c r="H262" s="428" t="s">
        <v>1204</v>
      </c>
      <c r="I262" s="430">
        <v>817600</v>
      </c>
      <c r="J262" s="427" t="s">
        <v>540</v>
      </c>
      <c r="K262" s="433"/>
    </row>
    <row r="263" spans="1:11" s="434" customFormat="1" ht="60" customHeight="1">
      <c r="A263" s="429"/>
      <c r="B263" s="427"/>
      <c r="C263" s="430" t="s">
        <v>586</v>
      </c>
      <c r="D263" s="430" t="s">
        <v>586</v>
      </c>
      <c r="E263" s="430" t="s">
        <v>586</v>
      </c>
      <c r="F263" s="431"/>
      <c r="G263" s="432"/>
      <c r="H263" s="428" t="s">
        <v>1204</v>
      </c>
      <c r="I263" s="430">
        <v>1319158</v>
      </c>
      <c r="J263" s="427" t="s">
        <v>541</v>
      </c>
      <c r="K263" s="433"/>
    </row>
    <row r="264" spans="1:11" s="434" customFormat="1" ht="61.5" customHeight="1">
      <c r="A264" s="429"/>
      <c r="B264" s="427"/>
      <c r="C264" s="430" t="s">
        <v>586</v>
      </c>
      <c r="D264" s="430" t="s">
        <v>586</v>
      </c>
      <c r="E264" s="430" t="s">
        <v>586</v>
      </c>
      <c r="F264" s="431"/>
      <c r="G264" s="432"/>
      <c r="H264" s="428" t="s">
        <v>1204</v>
      </c>
      <c r="I264" s="430">
        <v>3436138</v>
      </c>
      <c r="J264" s="427" t="s">
        <v>542</v>
      </c>
      <c r="K264" s="433"/>
    </row>
    <row r="265" spans="1:11" s="434" customFormat="1" ht="49.5" customHeight="1">
      <c r="A265" s="429"/>
      <c r="B265" s="427"/>
      <c r="C265" s="430" t="s">
        <v>586</v>
      </c>
      <c r="D265" s="430" t="s">
        <v>586</v>
      </c>
      <c r="E265" s="430" t="s">
        <v>586</v>
      </c>
      <c r="F265" s="431"/>
      <c r="G265" s="432"/>
      <c r="H265" s="428" t="s">
        <v>1587</v>
      </c>
      <c r="I265" s="430">
        <v>1340000</v>
      </c>
      <c r="J265" s="427" t="s">
        <v>543</v>
      </c>
      <c r="K265" s="433"/>
    </row>
    <row r="266" spans="1:11" s="434" customFormat="1" ht="63" customHeight="1">
      <c r="A266" s="429"/>
      <c r="B266" s="427"/>
      <c r="C266" s="430" t="s">
        <v>586</v>
      </c>
      <c r="D266" s="430" t="s">
        <v>586</v>
      </c>
      <c r="E266" s="430" t="s">
        <v>586</v>
      </c>
      <c r="F266" s="431"/>
      <c r="G266" s="432"/>
      <c r="H266" s="428" t="s">
        <v>1587</v>
      </c>
      <c r="I266" s="430">
        <v>1220000</v>
      </c>
      <c r="J266" s="427" t="s">
        <v>544</v>
      </c>
      <c r="K266" s="433"/>
    </row>
    <row r="267" spans="1:11" s="434" customFormat="1" ht="57" customHeight="1">
      <c r="A267" s="429"/>
      <c r="B267" s="427"/>
      <c r="C267" s="430" t="s">
        <v>586</v>
      </c>
      <c r="D267" s="430" t="s">
        <v>586</v>
      </c>
      <c r="E267" s="430" t="s">
        <v>586</v>
      </c>
      <c r="F267" s="431"/>
      <c r="G267" s="432"/>
      <c r="H267" s="428" t="s">
        <v>1589</v>
      </c>
      <c r="I267" s="430">
        <v>4000000</v>
      </c>
      <c r="J267" s="427" t="s">
        <v>545</v>
      </c>
      <c r="K267" s="433"/>
    </row>
    <row r="268" spans="1:11" s="434" customFormat="1" ht="13.5">
      <c r="A268" s="429" t="s">
        <v>586</v>
      </c>
      <c r="B268" s="427" t="s">
        <v>768</v>
      </c>
      <c r="C268" s="430" t="s">
        <v>586</v>
      </c>
      <c r="D268" s="430">
        <v>5526086</v>
      </c>
      <c r="E268" s="430">
        <v>5526086</v>
      </c>
      <c r="F268" s="431" t="s">
        <v>455</v>
      </c>
      <c r="G268" s="432" t="s">
        <v>586</v>
      </c>
      <c r="H268" s="428" t="s">
        <v>586</v>
      </c>
      <c r="I268" s="430">
        <v>5526086</v>
      </c>
      <c r="J268" s="427" t="s">
        <v>586</v>
      </c>
      <c r="K268" s="433"/>
    </row>
    <row r="269" spans="1:11" s="434" customFormat="1" ht="13.5">
      <c r="A269" s="429" t="s">
        <v>586</v>
      </c>
      <c r="B269" s="427" t="s">
        <v>1201</v>
      </c>
      <c r="C269" s="430" t="s">
        <v>586</v>
      </c>
      <c r="D269" s="430">
        <v>5526086</v>
      </c>
      <c r="E269" s="430">
        <v>5526086</v>
      </c>
      <c r="F269" s="431" t="s">
        <v>455</v>
      </c>
      <c r="G269" s="432" t="s">
        <v>586</v>
      </c>
      <c r="H269" s="428" t="s">
        <v>586</v>
      </c>
      <c r="I269" s="430">
        <v>5526086</v>
      </c>
      <c r="J269" s="427" t="s">
        <v>586</v>
      </c>
      <c r="K269" s="433"/>
    </row>
    <row r="270" spans="1:11" s="434" customFormat="1" ht="13.5">
      <c r="A270" s="777" t="s">
        <v>586</v>
      </c>
      <c r="B270" s="778" t="s">
        <v>1206</v>
      </c>
      <c r="C270" s="779" t="s">
        <v>586</v>
      </c>
      <c r="D270" s="779">
        <v>5526086</v>
      </c>
      <c r="E270" s="779">
        <v>5526086</v>
      </c>
      <c r="F270" s="780" t="s">
        <v>455</v>
      </c>
      <c r="G270" s="781" t="s">
        <v>1203</v>
      </c>
      <c r="H270" s="782" t="s">
        <v>586</v>
      </c>
      <c r="I270" s="779">
        <v>5526086</v>
      </c>
      <c r="J270" s="778"/>
      <c r="K270" s="783"/>
    </row>
    <row r="271" spans="1:11" s="434" customFormat="1" ht="48" customHeight="1">
      <c r="A271" s="429"/>
      <c r="B271" s="427"/>
      <c r="C271" s="430" t="s">
        <v>586</v>
      </c>
      <c r="D271" s="430" t="s">
        <v>586</v>
      </c>
      <c r="E271" s="430" t="s">
        <v>586</v>
      </c>
      <c r="F271" s="431"/>
      <c r="G271" s="432"/>
      <c r="H271" s="428" t="s">
        <v>1204</v>
      </c>
      <c r="I271" s="430">
        <v>204836</v>
      </c>
      <c r="J271" s="427" t="s">
        <v>1552</v>
      </c>
      <c r="K271" s="433"/>
    </row>
    <row r="272" spans="1:11" s="434" customFormat="1" ht="36" customHeight="1">
      <c r="A272" s="429"/>
      <c r="B272" s="427"/>
      <c r="C272" s="430" t="s">
        <v>586</v>
      </c>
      <c r="D272" s="430" t="s">
        <v>586</v>
      </c>
      <c r="E272" s="430" t="s">
        <v>586</v>
      </c>
      <c r="F272" s="431"/>
      <c r="G272" s="432"/>
      <c r="H272" s="428" t="s">
        <v>18</v>
      </c>
      <c r="I272" s="430">
        <v>2400000</v>
      </c>
      <c r="J272" s="427" t="s">
        <v>1553</v>
      </c>
      <c r="K272" s="433"/>
    </row>
    <row r="273" spans="1:11" s="434" customFormat="1" ht="33" customHeight="1">
      <c r="A273" s="429"/>
      <c r="B273" s="427"/>
      <c r="C273" s="430" t="s">
        <v>586</v>
      </c>
      <c r="D273" s="430" t="s">
        <v>586</v>
      </c>
      <c r="E273" s="430" t="s">
        <v>586</v>
      </c>
      <c r="F273" s="431"/>
      <c r="G273" s="432"/>
      <c r="H273" s="428" t="s">
        <v>19</v>
      </c>
      <c r="I273" s="430">
        <v>2921250</v>
      </c>
      <c r="J273" s="427" t="s">
        <v>1554</v>
      </c>
      <c r="K273" s="433"/>
    </row>
    <row r="274" spans="1:11" s="434" customFormat="1" ht="13.5">
      <c r="A274" s="429" t="s">
        <v>586</v>
      </c>
      <c r="B274" s="427" t="s">
        <v>770</v>
      </c>
      <c r="C274" s="430" t="s">
        <v>586</v>
      </c>
      <c r="D274" s="430">
        <v>900000</v>
      </c>
      <c r="E274" s="430">
        <v>900000</v>
      </c>
      <c r="F274" s="431" t="s">
        <v>456</v>
      </c>
      <c r="G274" s="432" t="s">
        <v>586</v>
      </c>
      <c r="H274" s="428" t="s">
        <v>586</v>
      </c>
      <c r="I274" s="430">
        <v>900000</v>
      </c>
      <c r="J274" s="427" t="s">
        <v>586</v>
      </c>
      <c r="K274" s="433"/>
    </row>
    <row r="275" spans="1:11" s="434" customFormat="1" ht="13.5">
      <c r="A275" s="429" t="s">
        <v>586</v>
      </c>
      <c r="B275" s="427" t="s">
        <v>457</v>
      </c>
      <c r="C275" s="430" t="s">
        <v>586</v>
      </c>
      <c r="D275" s="430">
        <v>900000</v>
      </c>
      <c r="E275" s="430">
        <v>900000</v>
      </c>
      <c r="F275" s="431" t="s">
        <v>456</v>
      </c>
      <c r="G275" s="432" t="s">
        <v>586</v>
      </c>
      <c r="H275" s="428" t="s">
        <v>586</v>
      </c>
      <c r="I275" s="430">
        <v>900000</v>
      </c>
      <c r="J275" s="427" t="s">
        <v>586</v>
      </c>
      <c r="K275" s="433"/>
    </row>
    <row r="276" spans="1:11" s="434" customFormat="1" ht="13.5">
      <c r="A276" s="429" t="s">
        <v>586</v>
      </c>
      <c r="B276" s="427" t="s">
        <v>458</v>
      </c>
      <c r="C276" s="430" t="s">
        <v>586</v>
      </c>
      <c r="D276" s="430">
        <v>900000</v>
      </c>
      <c r="E276" s="430">
        <v>900000</v>
      </c>
      <c r="F276" s="431" t="s">
        <v>456</v>
      </c>
      <c r="G276" s="432" t="s">
        <v>1203</v>
      </c>
      <c r="H276" s="428" t="s">
        <v>586</v>
      </c>
      <c r="I276" s="430">
        <v>900000</v>
      </c>
      <c r="J276" s="427"/>
      <c r="K276" s="433"/>
    </row>
    <row r="277" spans="1:11" s="434" customFormat="1" ht="46.5" customHeight="1">
      <c r="A277" s="429"/>
      <c r="B277" s="427"/>
      <c r="C277" s="430" t="s">
        <v>586</v>
      </c>
      <c r="D277" s="430" t="s">
        <v>586</v>
      </c>
      <c r="E277" s="430" t="s">
        <v>586</v>
      </c>
      <c r="F277" s="431"/>
      <c r="G277" s="432"/>
      <c r="H277" s="428" t="s">
        <v>1248</v>
      </c>
      <c r="I277" s="430">
        <v>900000</v>
      </c>
      <c r="J277" s="427" t="s">
        <v>1548</v>
      </c>
      <c r="K277" s="433"/>
    </row>
    <row r="316" spans="1:11" ht="10.5">
      <c r="A316" s="755"/>
      <c r="B316" s="756"/>
      <c r="C316" s="757"/>
      <c r="D316" s="757"/>
      <c r="E316" s="757"/>
      <c r="F316" s="758"/>
      <c r="G316" s="759"/>
      <c r="H316" s="436"/>
      <c r="I316" s="757"/>
      <c r="J316" s="756"/>
      <c r="K316" s="760"/>
    </row>
    <row r="327" spans="1:11" ht="10.5">
      <c r="A327" s="755"/>
      <c r="B327" s="756"/>
      <c r="C327" s="757"/>
      <c r="D327" s="757"/>
      <c r="E327" s="757"/>
      <c r="F327" s="758"/>
      <c r="G327" s="759"/>
      <c r="H327" s="436"/>
      <c r="I327" s="757"/>
      <c r="J327" s="756"/>
      <c r="K327" s="760"/>
    </row>
  </sheetData>
  <sheetProtection/>
  <mergeCells count="11">
    <mergeCell ref="G1:H1"/>
    <mergeCell ref="E1:F1"/>
    <mergeCell ref="E3:F3"/>
    <mergeCell ref="G3:H3"/>
    <mergeCell ref="A4:A5"/>
    <mergeCell ref="G4:K4"/>
    <mergeCell ref="C4:F4"/>
    <mergeCell ref="B4:B5"/>
    <mergeCell ref="J3:K3"/>
    <mergeCell ref="D2:F2"/>
    <mergeCell ref="G2:I2"/>
  </mergeCells>
  <printOptions horizontalCentered="1"/>
  <pageMargins left="0.3937007874015748" right="0.3937007874015748" top="1.2598425196850394" bottom="0.5905511811023623" header="0.4724409448818898" footer="0.31496062992125984"/>
  <pageSetup firstPageNumber="69" useFirstPageNumber="1" fitToHeight="24" fitToWidth="2" horizontalDpi="600" verticalDpi="600" orientation="portrait" pageOrder="overThenDown" paperSize="9" r:id="rId1"/>
  <headerFooter alignWithMargins="0">
    <oddFooter>&amp;L&amp;C&amp;10&amp;P&amp;R</oddFooter>
  </headerFooter>
  <rowBreaks count="6" manualBreakCount="6">
    <brk id="31" max="10" man="1"/>
    <brk id="52" max="255" man="1"/>
    <brk id="96" max="10" man="1"/>
    <brk id="117" max="255" man="1"/>
    <brk id="155" max="10" man="1"/>
    <brk id="181" max="255" man="1"/>
  </rowBreaks>
</worksheet>
</file>

<file path=xl/worksheets/sheet29.xml><?xml version="1.0" encoding="utf-8"?>
<worksheet xmlns="http://schemas.openxmlformats.org/spreadsheetml/2006/main" xmlns:r="http://schemas.openxmlformats.org/officeDocument/2006/relationships">
  <dimension ref="A1:K237"/>
  <sheetViews>
    <sheetView zoomScaleSheetLayoutView="100" zoomScalePageLayoutView="0" workbookViewId="0" topLeftCell="A1">
      <pane xSplit="6" ySplit="2" topLeftCell="G174" activePane="bottomRight" state="frozen"/>
      <selection pane="topLeft" activeCell="A1" sqref="A1"/>
      <selection pane="topRight" activeCell="G1" sqref="G1"/>
      <selection pane="bottomLeft" activeCell="A3" sqref="A3"/>
      <selection pane="bottomRight" activeCell="A1" sqref="A1:A2"/>
    </sheetView>
  </sheetViews>
  <sheetFormatPr defaultColWidth="8.33203125" defaultRowHeight="11.25"/>
  <cols>
    <col min="1" max="1" width="4.5" style="753" customWidth="1"/>
    <col min="2" max="2" width="27.5" style="754" customWidth="1"/>
    <col min="3" max="3" width="13.16015625" style="769" customWidth="1"/>
    <col min="4" max="4" width="7" style="752" customWidth="1"/>
    <col min="5" max="5" width="4.5" style="770" customWidth="1"/>
    <col min="6" max="6" width="11.66015625" style="769" customWidth="1"/>
    <col min="7" max="7" width="13.16015625" style="754" customWidth="1"/>
    <col min="8" max="8" width="4.5" style="770" customWidth="1"/>
    <col min="9" max="9" width="10.5" style="769" customWidth="1"/>
    <col min="10" max="10" width="13.16015625" style="754" customWidth="1"/>
    <col min="11" max="11" width="7.16015625" style="754" customWidth="1"/>
    <col min="12" max="12" width="8.33203125" style="739" customWidth="1"/>
    <col min="13" max="13" width="14.5" style="739" customWidth="1"/>
    <col min="14" max="16384" width="8.33203125" style="739" customWidth="1"/>
  </cols>
  <sheetData>
    <row r="1" spans="1:11" s="762" customFormat="1" ht="30" customHeight="1">
      <c r="A1" s="1037" t="s">
        <v>1109</v>
      </c>
      <c r="B1" s="1037" t="s">
        <v>1194</v>
      </c>
      <c r="C1" s="1037" t="s">
        <v>1590</v>
      </c>
      <c r="D1" s="1037"/>
      <c r="E1" s="1038" t="s">
        <v>591</v>
      </c>
      <c r="F1" s="1039"/>
      <c r="G1" s="1040"/>
      <c r="H1" s="1038" t="s">
        <v>1203</v>
      </c>
      <c r="I1" s="1039"/>
      <c r="J1" s="1040"/>
      <c r="K1" s="1037" t="s">
        <v>576</v>
      </c>
    </row>
    <row r="2" spans="1:11" s="762" customFormat="1" ht="32.25" customHeight="1">
      <c r="A2" s="1037"/>
      <c r="B2" s="1037"/>
      <c r="C2" s="761" t="s">
        <v>556</v>
      </c>
      <c r="D2" s="761" t="s">
        <v>557</v>
      </c>
      <c r="E2" s="763" t="s">
        <v>1197</v>
      </c>
      <c r="F2" s="761" t="s">
        <v>556</v>
      </c>
      <c r="G2" s="761" t="s">
        <v>0</v>
      </c>
      <c r="H2" s="763" t="s">
        <v>1197</v>
      </c>
      <c r="I2" s="761" t="s">
        <v>556</v>
      </c>
      <c r="J2" s="761" t="s">
        <v>0</v>
      </c>
      <c r="K2" s="1037"/>
    </row>
    <row r="3" spans="1:11" ht="10.5">
      <c r="A3" s="764" t="s">
        <v>586</v>
      </c>
      <c r="B3" s="765" t="s">
        <v>680</v>
      </c>
      <c r="C3" s="766">
        <f>C4+C11+C15+C28+C50+C73+C161</f>
        <v>149248800</v>
      </c>
      <c r="D3" s="767">
        <v>0.0878</v>
      </c>
      <c r="E3" s="768"/>
      <c r="F3" s="766">
        <v>83211689</v>
      </c>
      <c r="G3" s="765"/>
      <c r="H3" s="768"/>
      <c r="I3" s="766">
        <v>66037111</v>
      </c>
      <c r="J3" s="765"/>
      <c r="K3" s="765"/>
    </row>
    <row r="4" spans="1:9" ht="10.5">
      <c r="A4" s="753">
        <v>105</v>
      </c>
      <c r="B4" s="754" t="s">
        <v>1210</v>
      </c>
      <c r="C4" s="769">
        <v>128512</v>
      </c>
      <c r="D4" s="752" t="s">
        <v>1</v>
      </c>
      <c r="F4" s="769" t="s">
        <v>613</v>
      </c>
      <c r="I4" s="769">
        <v>128512</v>
      </c>
    </row>
    <row r="5" spans="1:9" ht="10.5">
      <c r="A5" s="753" t="s">
        <v>586</v>
      </c>
      <c r="B5" s="754" t="s">
        <v>2</v>
      </c>
      <c r="C5" s="769">
        <v>374</v>
      </c>
      <c r="D5" s="752" t="s">
        <v>3</v>
      </c>
      <c r="F5" s="769" t="s">
        <v>613</v>
      </c>
      <c r="I5" s="769">
        <v>374</v>
      </c>
    </row>
    <row r="6" spans="1:9" ht="10.5">
      <c r="A6" s="753" t="s">
        <v>586</v>
      </c>
      <c r="B6" s="754" t="s">
        <v>760</v>
      </c>
      <c r="C6" s="769">
        <v>374</v>
      </c>
      <c r="D6" s="752" t="s">
        <v>3</v>
      </c>
      <c r="F6" s="769" t="s">
        <v>613</v>
      </c>
      <c r="I6" s="769">
        <v>374</v>
      </c>
    </row>
    <row r="7" spans="1:9" ht="10.5">
      <c r="A7" s="753" t="s">
        <v>586</v>
      </c>
      <c r="B7" s="754" t="s">
        <v>4</v>
      </c>
      <c r="C7" s="769">
        <v>374</v>
      </c>
      <c r="D7" s="752" t="s">
        <v>3</v>
      </c>
      <c r="F7" s="769" t="s">
        <v>613</v>
      </c>
      <c r="H7" s="770" t="s">
        <v>840</v>
      </c>
      <c r="I7" s="769">
        <v>374</v>
      </c>
    </row>
    <row r="8" spans="1:9" ht="10.5">
      <c r="A8" s="753" t="s">
        <v>586</v>
      </c>
      <c r="B8" s="754" t="s">
        <v>5</v>
      </c>
      <c r="C8" s="769">
        <v>128138</v>
      </c>
      <c r="D8" s="752" t="s">
        <v>6</v>
      </c>
      <c r="F8" s="769" t="s">
        <v>613</v>
      </c>
      <c r="I8" s="769">
        <v>128138</v>
      </c>
    </row>
    <row r="9" spans="1:9" ht="10.5">
      <c r="A9" s="753" t="s">
        <v>586</v>
      </c>
      <c r="B9" s="754" t="s">
        <v>760</v>
      </c>
      <c r="C9" s="769">
        <v>128138</v>
      </c>
      <c r="D9" s="752" t="s">
        <v>6</v>
      </c>
      <c r="F9" s="769" t="s">
        <v>613</v>
      </c>
      <c r="I9" s="769">
        <v>128138</v>
      </c>
    </row>
    <row r="10" spans="1:9" ht="10.5">
      <c r="A10" s="753" t="s">
        <v>586</v>
      </c>
      <c r="B10" s="754" t="s">
        <v>4</v>
      </c>
      <c r="C10" s="769">
        <v>128138</v>
      </c>
      <c r="D10" s="752" t="s">
        <v>6</v>
      </c>
      <c r="F10" s="769" t="s">
        <v>613</v>
      </c>
      <c r="H10" s="770" t="s">
        <v>840</v>
      </c>
      <c r="I10" s="769">
        <v>128138</v>
      </c>
    </row>
    <row r="11" spans="1:9" ht="10.5">
      <c r="A11" s="753">
        <v>106</v>
      </c>
      <c r="B11" s="754" t="s">
        <v>1214</v>
      </c>
      <c r="C11" s="769">
        <v>505000</v>
      </c>
      <c r="D11" s="752" t="s">
        <v>7</v>
      </c>
      <c r="F11" s="769">
        <v>505000</v>
      </c>
      <c r="I11" s="769" t="s">
        <v>613</v>
      </c>
    </row>
    <row r="12" spans="1:9" ht="10.5">
      <c r="A12" s="753" t="s">
        <v>586</v>
      </c>
      <c r="B12" s="754" t="s">
        <v>8</v>
      </c>
      <c r="C12" s="769">
        <v>505000</v>
      </c>
      <c r="D12" s="752" t="s">
        <v>9</v>
      </c>
      <c r="F12" s="769">
        <v>505000</v>
      </c>
      <c r="I12" s="769" t="s">
        <v>613</v>
      </c>
    </row>
    <row r="13" spans="1:9" ht="10.5">
      <c r="A13" s="753" t="s">
        <v>586</v>
      </c>
      <c r="B13" s="754" t="s">
        <v>739</v>
      </c>
      <c r="C13" s="769">
        <v>505000</v>
      </c>
      <c r="D13" s="752" t="s">
        <v>9</v>
      </c>
      <c r="F13" s="769">
        <v>505000</v>
      </c>
      <c r="I13" s="769" t="s">
        <v>613</v>
      </c>
    </row>
    <row r="14" spans="1:9" ht="21.75">
      <c r="A14" s="753" t="s">
        <v>586</v>
      </c>
      <c r="B14" s="754" t="s">
        <v>10</v>
      </c>
      <c r="C14" s="769">
        <v>505000</v>
      </c>
      <c r="D14" s="752" t="s">
        <v>9</v>
      </c>
      <c r="E14" s="770" t="s">
        <v>1269</v>
      </c>
      <c r="F14" s="769">
        <v>505000</v>
      </c>
      <c r="G14" s="771" t="s">
        <v>838</v>
      </c>
      <c r="I14" s="769" t="s">
        <v>613</v>
      </c>
    </row>
    <row r="15" spans="1:9" ht="10.5">
      <c r="A15" s="753">
        <v>106</v>
      </c>
      <c r="B15" s="754" t="s">
        <v>1225</v>
      </c>
      <c r="C15" s="769">
        <v>22730086</v>
      </c>
      <c r="D15" s="752" t="s">
        <v>11</v>
      </c>
      <c r="F15" s="769" t="s">
        <v>613</v>
      </c>
      <c r="I15" s="769">
        <v>22730086</v>
      </c>
    </row>
    <row r="16" spans="1:9" ht="10.5">
      <c r="A16" s="753" t="s">
        <v>586</v>
      </c>
      <c r="B16" s="754" t="s">
        <v>5</v>
      </c>
      <c r="C16" s="769">
        <v>11195854</v>
      </c>
      <c r="D16" s="752" t="s">
        <v>12</v>
      </c>
      <c r="F16" s="769" t="s">
        <v>613</v>
      </c>
      <c r="I16" s="769">
        <v>11195854</v>
      </c>
    </row>
    <row r="17" spans="1:9" ht="10.5">
      <c r="A17" s="753" t="s">
        <v>586</v>
      </c>
      <c r="B17" s="754" t="s">
        <v>763</v>
      </c>
      <c r="C17" s="769">
        <v>11195854</v>
      </c>
      <c r="D17" s="752" t="s">
        <v>12</v>
      </c>
      <c r="F17" s="769" t="s">
        <v>613</v>
      </c>
      <c r="I17" s="769">
        <v>11195854</v>
      </c>
    </row>
    <row r="18" spans="1:10" ht="10.5">
      <c r="A18" s="753" t="s">
        <v>586</v>
      </c>
      <c r="B18" s="754" t="s">
        <v>283</v>
      </c>
      <c r="C18" s="769">
        <v>11195854</v>
      </c>
      <c r="D18" s="752" t="s">
        <v>12</v>
      </c>
      <c r="F18" s="769" t="s">
        <v>613</v>
      </c>
      <c r="H18" s="770" t="s">
        <v>840</v>
      </c>
      <c r="I18" s="769">
        <v>11195854</v>
      </c>
      <c r="J18" s="771" t="s">
        <v>839</v>
      </c>
    </row>
    <row r="19" spans="1:10" ht="10.5">
      <c r="A19" s="753" t="s">
        <v>586</v>
      </c>
      <c r="B19" s="754" t="s">
        <v>284</v>
      </c>
      <c r="C19" s="769">
        <v>6853553</v>
      </c>
      <c r="D19" s="752" t="s">
        <v>285</v>
      </c>
      <c r="F19" s="769" t="s">
        <v>613</v>
      </c>
      <c r="I19" s="769">
        <v>6853553</v>
      </c>
      <c r="J19" s="771"/>
    </row>
    <row r="20" spans="1:10" ht="10.5">
      <c r="A20" s="753" t="s">
        <v>586</v>
      </c>
      <c r="B20" s="754" t="s">
        <v>766</v>
      </c>
      <c r="C20" s="769">
        <v>6853553</v>
      </c>
      <c r="D20" s="752" t="s">
        <v>285</v>
      </c>
      <c r="F20" s="769" t="s">
        <v>613</v>
      </c>
      <c r="I20" s="769">
        <v>6853553</v>
      </c>
      <c r="J20" s="771"/>
    </row>
    <row r="21" spans="1:10" ht="10.5">
      <c r="A21" s="753" t="s">
        <v>586</v>
      </c>
      <c r="B21" s="754" t="s">
        <v>286</v>
      </c>
      <c r="C21" s="769">
        <v>6853553</v>
      </c>
      <c r="D21" s="752" t="s">
        <v>285</v>
      </c>
      <c r="F21" s="769" t="s">
        <v>613</v>
      </c>
      <c r="H21" s="770" t="s">
        <v>840</v>
      </c>
      <c r="I21" s="769">
        <v>6853553</v>
      </c>
      <c r="J21" s="771" t="s">
        <v>839</v>
      </c>
    </row>
    <row r="22" spans="1:9" ht="10.5">
      <c r="A22" s="753" t="s">
        <v>586</v>
      </c>
      <c r="B22" s="754" t="s">
        <v>8</v>
      </c>
      <c r="C22" s="769">
        <v>2000000</v>
      </c>
      <c r="D22" s="752" t="s">
        <v>287</v>
      </c>
      <c r="F22" s="769" t="s">
        <v>613</v>
      </c>
      <c r="I22" s="769">
        <v>2000000</v>
      </c>
    </row>
    <row r="23" spans="1:9" ht="10.5">
      <c r="A23" s="753" t="s">
        <v>586</v>
      </c>
      <c r="B23" s="754" t="s">
        <v>760</v>
      </c>
      <c r="C23" s="769">
        <v>2000000</v>
      </c>
      <c r="D23" s="752" t="s">
        <v>287</v>
      </c>
      <c r="F23" s="769" t="s">
        <v>613</v>
      </c>
      <c r="I23" s="769">
        <v>2000000</v>
      </c>
    </row>
    <row r="24" spans="1:9" ht="10.5">
      <c r="A24" s="753" t="s">
        <v>586</v>
      </c>
      <c r="B24" s="754" t="s">
        <v>288</v>
      </c>
      <c r="C24" s="769">
        <v>2000000</v>
      </c>
      <c r="D24" s="752" t="s">
        <v>287</v>
      </c>
      <c r="F24" s="769" t="s">
        <v>613</v>
      </c>
      <c r="H24" s="770" t="s">
        <v>840</v>
      </c>
      <c r="I24" s="769">
        <v>2000000</v>
      </c>
    </row>
    <row r="25" spans="1:9" ht="10.5">
      <c r="A25" s="753" t="s">
        <v>586</v>
      </c>
      <c r="B25" s="754" t="s">
        <v>289</v>
      </c>
      <c r="C25" s="769">
        <v>2680679</v>
      </c>
      <c r="D25" s="752" t="s">
        <v>290</v>
      </c>
      <c r="F25" s="769" t="s">
        <v>613</v>
      </c>
      <c r="I25" s="769">
        <v>2680679</v>
      </c>
    </row>
    <row r="26" spans="1:9" ht="10.5">
      <c r="A26" s="753" t="s">
        <v>586</v>
      </c>
      <c r="B26" s="754" t="s">
        <v>760</v>
      </c>
      <c r="C26" s="769">
        <v>2680679</v>
      </c>
      <c r="D26" s="752" t="s">
        <v>290</v>
      </c>
      <c r="F26" s="769" t="s">
        <v>613</v>
      </c>
      <c r="I26" s="769">
        <v>2680679</v>
      </c>
    </row>
    <row r="27" spans="1:9" ht="10.5">
      <c r="A27" s="753" t="s">
        <v>586</v>
      </c>
      <c r="B27" s="754" t="s">
        <v>4</v>
      </c>
      <c r="C27" s="769">
        <v>2680679</v>
      </c>
      <c r="D27" s="752" t="s">
        <v>290</v>
      </c>
      <c r="F27" s="769" t="s">
        <v>613</v>
      </c>
      <c r="H27" s="770" t="s">
        <v>840</v>
      </c>
      <c r="I27" s="769">
        <v>2680679</v>
      </c>
    </row>
    <row r="28" spans="1:9" ht="10.5">
      <c r="A28" s="753">
        <v>107</v>
      </c>
      <c r="B28" s="754" t="s">
        <v>1135</v>
      </c>
      <c r="C28" s="769">
        <v>1373606</v>
      </c>
      <c r="D28" s="752" t="s">
        <v>291</v>
      </c>
      <c r="F28" s="769">
        <v>1373606</v>
      </c>
      <c r="I28" s="769" t="s">
        <v>613</v>
      </c>
    </row>
    <row r="29" spans="1:9" ht="10.5">
      <c r="A29" s="753" t="s">
        <v>586</v>
      </c>
      <c r="B29" s="754" t="s">
        <v>2</v>
      </c>
      <c r="C29" s="769">
        <v>415400</v>
      </c>
      <c r="D29" s="752" t="s">
        <v>292</v>
      </c>
      <c r="F29" s="769">
        <v>415400</v>
      </c>
      <c r="I29" s="769" t="s">
        <v>613</v>
      </c>
    </row>
    <row r="30" spans="1:9" ht="10.5">
      <c r="A30" s="753" t="s">
        <v>586</v>
      </c>
      <c r="B30" s="754" t="s">
        <v>747</v>
      </c>
      <c r="C30" s="769">
        <v>415400</v>
      </c>
      <c r="D30" s="752" t="s">
        <v>292</v>
      </c>
      <c r="F30" s="769">
        <v>415400</v>
      </c>
      <c r="I30" s="769" t="s">
        <v>613</v>
      </c>
    </row>
    <row r="31" spans="1:9" ht="10.5">
      <c r="A31" s="753" t="s">
        <v>586</v>
      </c>
      <c r="B31" s="754" t="s">
        <v>293</v>
      </c>
      <c r="C31" s="769">
        <v>415400</v>
      </c>
      <c r="D31" s="752" t="s">
        <v>294</v>
      </c>
      <c r="E31" s="770" t="s">
        <v>845</v>
      </c>
      <c r="F31" s="769">
        <v>415400</v>
      </c>
      <c r="I31" s="769" t="s">
        <v>613</v>
      </c>
    </row>
    <row r="32" spans="1:9" ht="10.5">
      <c r="A32" s="753" t="s">
        <v>586</v>
      </c>
      <c r="B32" s="754" t="s">
        <v>295</v>
      </c>
      <c r="C32" s="769">
        <v>67567</v>
      </c>
      <c r="D32" s="752" t="s">
        <v>296</v>
      </c>
      <c r="F32" s="769">
        <v>67567</v>
      </c>
      <c r="I32" s="769" t="s">
        <v>613</v>
      </c>
    </row>
    <row r="33" spans="1:9" ht="10.5">
      <c r="A33" s="753" t="s">
        <v>586</v>
      </c>
      <c r="B33" s="754" t="s">
        <v>748</v>
      </c>
      <c r="C33" s="769">
        <v>67567</v>
      </c>
      <c r="D33" s="752" t="s">
        <v>297</v>
      </c>
      <c r="F33" s="769">
        <v>67567</v>
      </c>
      <c r="I33" s="769" t="s">
        <v>613</v>
      </c>
    </row>
    <row r="34" spans="1:9" ht="10.5">
      <c r="A34" s="753" t="s">
        <v>586</v>
      </c>
      <c r="B34" s="754" t="s">
        <v>298</v>
      </c>
      <c r="C34" s="769">
        <v>67567</v>
      </c>
      <c r="D34" s="752" t="s">
        <v>297</v>
      </c>
      <c r="E34" s="770" t="s">
        <v>1269</v>
      </c>
      <c r="F34" s="769">
        <v>67567</v>
      </c>
      <c r="I34" s="769" t="s">
        <v>613</v>
      </c>
    </row>
    <row r="35" spans="1:9" ht="10.5">
      <c r="A35" s="753" t="s">
        <v>586</v>
      </c>
      <c r="B35" s="754" t="s">
        <v>5</v>
      </c>
      <c r="C35" s="769">
        <v>249300</v>
      </c>
      <c r="D35" s="752" t="s">
        <v>299</v>
      </c>
      <c r="F35" s="769">
        <v>249300</v>
      </c>
      <c r="I35" s="769" t="s">
        <v>613</v>
      </c>
    </row>
    <row r="36" spans="1:9" ht="10.5">
      <c r="A36" s="753" t="s">
        <v>586</v>
      </c>
      <c r="B36" s="754" t="s">
        <v>752</v>
      </c>
      <c r="C36" s="769">
        <v>111406</v>
      </c>
      <c r="D36" s="752" t="s">
        <v>300</v>
      </c>
      <c r="F36" s="769">
        <v>111406</v>
      </c>
      <c r="I36" s="769" t="s">
        <v>613</v>
      </c>
    </row>
    <row r="37" spans="1:9" ht="10.5">
      <c r="A37" s="753" t="s">
        <v>586</v>
      </c>
      <c r="B37" s="754" t="s">
        <v>301</v>
      </c>
      <c r="C37" s="769">
        <v>13406</v>
      </c>
      <c r="D37" s="752" t="s">
        <v>302</v>
      </c>
      <c r="E37" s="770" t="s">
        <v>1269</v>
      </c>
      <c r="F37" s="769">
        <v>13406</v>
      </c>
      <c r="I37" s="769" t="s">
        <v>613</v>
      </c>
    </row>
    <row r="38" spans="1:9" ht="10.5">
      <c r="A38" s="753" t="s">
        <v>586</v>
      </c>
      <c r="B38" s="754" t="s">
        <v>303</v>
      </c>
      <c r="C38" s="769">
        <v>98000</v>
      </c>
      <c r="D38" s="752" t="s">
        <v>1200</v>
      </c>
      <c r="E38" s="770" t="s">
        <v>1260</v>
      </c>
      <c r="F38" s="769">
        <v>98000</v>
      </c>
      <c r="G38" s="754" t="s">
        <v>1271</v>
      </c>
      <c r="I38" s="769" t="s">
        <v>613</v>
      </c>
    </row>
    <row r="39" spans="1:9" ht="10.5">
      <c r="A39" s="753" t="s">
        <v>586</v>
      </c>
      <c r="B39" s="754" t="s">
        <v>753</v>
      </c>
      <c r="C39" s="769">
        <v>137894</v>
      </c>
      <c r="D39" s="752" t="s">
        <v>304</v>
      </c>
      <c r="F39" s="769">
        <v>137894</v>
      </c>
      <c r="I39" s="769" t="s">
        <v>613</v>
      </c>
    </row>
    <row r="40" spans="1:9" ht="10.5">
      <c r="A40" s="753" t="s">
        <v>586</v>
      </c>
      <c r="B40" s="754" t="s">
        <v>305</v>
      </c>
      <c r="C40" s="769">
        <v>137894</v>
      </c>
      <c r="D40" s="752" t="s">
        <v>304</v>
      </c>
      <c r="E40" s="770" t="s">
        <v>846</v>
      </c>
      <c r="F40" s="769">
        <v>137894</v>
      </c>
      <c r="I40" s="769" t="s">
        <v>613</v>
      </c>
    </row>
    <row r="41" spans="1:9" ht="10.5">
      <c r="A41" s="753" t="s">
        <v>586</v>
      </c>
      <c r="B41" s="754" t="s">
        <v>8</v>
      </c>
      <c r="C41" s="769">
        <v>13672</v>
      </c>
      <c r="D41" s="752" t="s">
        <v>306</v>
      </c>
      <c r="F41" s="769">
        <v>13672</v>
      </c>
      <c r="I41" s="769" t="s">
        <v>613</v>
      </c>
    </row>
    <row r="42" spans="1:9" ht="10.5">
      <c r="A42" s="753" t="s">
        <v>586</v>
      </c>
      <c r="B42" s="754" t="s">
        <v>739</v>
      </c>
      <c r="C42" s="769">
        <v>13672</v>
      </c>
      <c r="D42" s="752" t="s">
        <v>306</v>
      </c>
      <c r="F42" s="769">
        <v>13672</v>
      </c>
      <c r="I42" s="769" t="s">
        <v>613</v>
      </c>
    </row>
    <row r="43" spans="1:9" ht="10.5">
      <c r="A43" s="753" t="s">
        <v>586</v>
      </c>
      <c r="B43" s="754" t="s">
        <v>10</v>
      </c>
      <c r="C43" s="769">
        <v>13672</v>
      </c>
      <c r="D43" s="752" t="s">
        <v>306</v>
      </c>
      <c r="E43" s="770" t="s">
        <v>846</v>
      </c>
      <c r="F43" s="769">
        <v>13672</v>
      </c>
      <c r="I43" s="769" t="s">
        <v>613</v>
      </c>
    </row>
    <row r="44" spans="1:9" ht="10.5">
      <c r="A44" s="753" t="s">
        <v>586</v>
      </c>
      <c r="B44" s="754" t="s">
        <v>307</v>
      </c>
      <c r="C44" s="769">
        <v>112200</v>
      </c>
      <c r="D44" s="752" t="s">
        <v>308</v>
      </c>
      <c r="F44" s="769">
        <v>112200</v>
      </c>
      <c r="I44" s="769" t="s">
        <v>613</v>
      </c>
    </row>
    <row r="45" spans="1:9" ht="10.5">
      <c r="A45" s="753" t="s">
        <v>586</v>
      </c>
      <c r="B45" s="754" t="s">
        <v>754</v>
      </c>
      <c r="C45" s="769">
        <v>112200</v>
      </c>
      <c r="D45" s="752" t="s">
        <v>308</v>
      </c>
      <c r="F45" s="769">
        <v>112200</v>
      </c>
      <c r="I45" s="769" t="s">
        <v>613</v>
      </c>
    </row>
    <row r="46" spans="1:9" ht="10.5">
      <c r="A46" s="753" t="s">
        <v>586</v>
      </c>
      <c r="B46" s="754" t="s">
        <v>309</v>
      </c>
      <c r="C46" s="769">
        <v>112200</v>
      </c>
      <c r="D46" s="752" t="s">
        <v>308</v>
      </c>
      <c r="E46" s="770" t="s">
        <v>846</v>
      </c>
      <c r="F46" s="769">
        <v>112200</v>
      </c>
      <c r="I46" s="769" t="s">
        <v>613</v>
      </c>
    </row>
    <row r="47" spans="1:9" ht="10.5">
      <c r="A47" s="753" t="s">
        <v>586</v>
      </c>
      <c r="B47" s="754" t="s">
        <v>289</v>
      </c>
      <c r="C47" s="769">
        <v>515467</v>
      </c>
      <c r="D47" s="752" t="s">
        <v>310</v>
      </c>
      <c r="F47" s="769">
        <v>515467</v>
      </c>
      <c r="I47" s="769" t="s">
        <v>613</v>
      </c>
    </row>
    <row r="48" spans="1:9" ht="10.5">
      <c r="A48" s="753" t="s">
        <v>586</v>
      </c>
      <c r="B48" s="754" t="s">
        <v>733</v>
      </c>
      <c r="C48" s="769">
        <v>515467</v>
      </c>
      <c r="D48" s="752" t="s">
        <v>310</v>
      </c>
      <c r="F48" s="769">
        <v>515467</v>
      </c>
      <c r="I48" s="769" t="s">
        <v>613</v>
      </c>
    </row>
    <row r="49" spans="1:9" ht="10.5">
      <c r="A49" s="753" t="s">
        <v>586</v>
      </c>
      <c r="B49" s="754" t="s">
        <v>311</v>
      </c>
      <c r="C49" s="769">
        <v>515467</v>
      </c>
      <c r="D49" s="752" t="s">
        <v>310</v>
      </c>
      <c r="E49" s="770" t="s">
        <v>547</v>
      </c>
      <c r="F49" s="769">
        <v>515467</v>
      </c>
      <c r="G49" s="754" t="s">
        <v>1271</v>
      </c>
      <c r="I49" s="769" t="s">
        <v>613</v>
      </c>
    </row>
    <row r="50" spans="1:9" ht="10.5">
      <c r="A50" s="753">
        <v>107</v>
      </c>
      <c r="B50" s="754" t="s">
        <v>1249</v>
      </c>
      <c r="C50" s="769">
        <v>14904887</v>
      </c>
      <c r="D50" s="752">
        <v>0.073</v>
      </c>
      <c r="F50" s="769" t="s">
        <v>613</v>
      </c>
      <c r="I50" s="769">
        <v>14904887</v>
      </c>
    </row>
    <row r="51" spans="1:9" ht="10.5">
      <c r="A51" s="753" t="s">
        <v>586</v>
      </c>
      <c r="B51" s="754" t="s">
        <v>312</v>
      </c>
      <c r="C51" s="769">
        <v>74356</v>
      </c>
      <c r="D51" s="752" t="s">
        <v>313</v>
      </c>
      <c r="F51" s="769" t="s">
        <v>613</v>
      </c>
      <c r="I51" s="769">
        <v>74356</v>
      </c>
    </row>
    <row r="52" spans="1:9" ht="10.5">
      <c r="A52" s="753" t="s">
        <v>586</v>
      </c>
      <c r="B52" s="754" t="s">
        <v>760</v>
      </c>
      <c r="C52" s="769">
        <v>74356</v>
      </c>
      <c r="D52" s="752" t="s">
        <v>313</v>
      </c>
      <c r="F52" s="769" t="s">
        <v>613</v>
      </c>
      <c r="I52" s="769">
        <v>74356</v>
      </c>
    </row>
    <row r="53" spans="1:9" ht="10.5">
      <c r="A53" s="753" t="s">
        <v>586</v>
      </c>
      <c r="B53" s="754" t="s">
        <v>4</v>
      </c>
      <c r="C53" s="769">
        <v>74356</v>
      </c>
      <c r="D53" s="752" t="s">
        <v>313</v>
      </c>
      <c r="F53" s="769" t="s">
        <v>613</v>
      </c>
      <c r="H53" s="770" t="s">
        <v>840</v>
      </c>
      <c r="I53" s="769">
        <v>74356</v>
      </c>
    </row>
    <row r="54" spans="1:9" ht="10.5">
      <c r="A54" s="753" t="s">
        <v>586</v>
      </c>
      <c r="B54" s="754" t="s">
        <v>2</v>
      </c>
      <c r="C54" s="769">
        <v>978293</v>
      </c>
      <c r="D54" s="752" t="s">
        <v>314</v>
      </c>
      <c r="F54" s="769" t="s">
        <v>613</v>
      </c>
      <c r="I54" s="769">
        <v>978293</v>
      </c>
    </row>
    <row r="55" spans="1:9" ht="10.5">
      <c r="A55" s="753" t="s">
        <v>586</v>
      </c>
      <c r="B55" s="754" t="s">
        <v>760</v>
      </c>
      <c r="C55" s="769">
        <v>978293</v>
      </c>
      <c r="D55" s="752" t="s">
        <v>314</v>
      </c>
      <c r="F55" s="769" t="s">
        <v>613</v>
      </c>
      <c r="I55" s="769">
        <v>978293</v>
      </c>
    </row>
    <row r="56" spans="1:9" ht="10.5">
      <c r="A56" s="753" t="s">
        <v>586</v>
      </c>
      <c r="B56" s="754" t="s">
        <v>4</v>
      </c>
      <c r="C56" s="769">
        <v>978293</v>
      </c>
      <c r="D56" s="752" t="s">
        <v>314</v>
      </c>
      <c r="F56" s="769" t="s">
        <v>613</v>
      </c>
      <c r="H56" s="770" t="s">
        <v>845</v>
      </c>
      <c r="I56" s="769">
        <v>978293</v>
      </c>
    </row>
    <row r="57" spans="1:9" ht="10.5">
      <c r="A57" s="753" t="s">
        <v>586</v>
      </c>
      <c r="B57" s="754" t="s">
        <v>5</v>
      </c>
      <c r="C57" s="769">
        <v>1860000</v>
      </c>
      <c r="D57" s="752" t="s">
        <v>315</v>
      </c>
      <c r="F57" s="769" t="s">
        <v>613</v>
      </c>
      <c r="I57" s="769">
        <v>1860000</v>
      </c>
    </row>
    <row r="58" spans="1:9" ht="10.5">
      <c r="A58" s="753" t="s">
        <v>586</v>
      </c>
      <c r="B58" s="754" t="s">
        <v>763</v>
      </c>
      <c r="C58" s="769">
        <v>1860000</v>
      </c>
      <c r="D58" s="752" t="s">
        <v>315</v>
      </c>
      <c r="F58" s="769" t="s">
        <v>613</v>
      </c>
      <c r="I58" s="769">
        <v>1860000</v>
      </c>
    </row>
    <row r="59" spans="1:10" ht="10.5">
      <c r="A59" s="753" t="s">
        <v>586</v>
      </c>
      <c r="B59" s="754" t="s">
        <v>283</v>
      </c>
      <c r="C59" s="769">
        <v>1860000</v>
      </c>
      <c r="D59" s="752" t="s">
        <v>315</v>
      </c>
      <c r="F59" s="769" t="s">
        <v>613</v>
      </c>
      <c r="H59" s="770" t="s">
        <v>840</v>
      </c>
      <c r="I59" s="769">
        <v>1860000</v>
      </c>
      <c r="J59" s="771" t="s">
        <v>839</v>
      </c>
    </row>
    <row r="60" spans="1:10" ht="10.5">
      <c r="A60" s="753" t="s">
        <v>586</v>
      </c>
      <c r="B60" s="754" t="s">
        <v>284</v>
      </c>
      <c r="C60" s="769">
        <v>11522238</v>
      </c>
      <c r="D60" s="752" t="s">
        <v>316</v>
      </c>
      <c r="F60" s="769" t="s">
        <v>613</v>
      </c>
      <c r="I60" s="769">
        <v>11522238</v>
      </c>
      <c r="J60" s="771"/>
    </row>
    <row r="61" spans="1:10" ht="10.5">
      <c r="A61" s="753" t="s">
        <v>586</v>
      </c>
      <c r="B61" s="754" t="s">
        <v>766</v>
      </c>
      <c r="C61" s="769">
        <v>11522238</v>
      </c>
      <c r="D61" s="752" t="s">
        <v>316</v>
      </c>
      <c r="F61" s="769" t="s">
        <v>613</v>
      </c>
      <c r="I61" s="769">
        <v>11522238</v>
      </c>
      <c r="J61" s="771"/>
    </row>
    <row r="62" spans="1:10" ht="10.5">
      <c r="A62" s="753" t="s">
        <v>586</v>
      </c>
      <c r="B62" s="754" t="s">
        <v>286</v>
      </c>
      <c r="C62" s="769">
        <v>11522238</v>
      </c>
      <c r="D62" s="752" t="s">
        <v>316</v>
      </c>
      <c r="F62" s="769" t="s">
        <v>613</v>
      </c>
      <c r="H62" s="770" t="s">
        <v>840</v>
      </c>
      <c r="I62" s="769">
        <v>11522238</v>
      </c>
      <c r="J62" s="771" t="s">
        <v>839</v>
      </c>
    </row>
    <row r="63" spans="1:11" ht="10.5">
      <c r="A63" s="759"/>
      <c r="B63" s="760"/>
      <c r="C63" s="772"/>
      <c r="D63" s="758"/>
      <c r="E63" s="773"/>
      <c r="F63" s="772"/>
      <c r="G63" s="760"/>
      <c r="H63" s="773"/>
      <c r="I63" s="772"/>
      <c r="J63" s="774"/>
      <c r="K63" s="760"/>
    </row>
    <row r="64" spans="1:9" ht="10.5">
      <c r="A64" s="753" t="s">
        <v>586</v>
      </c>
      <c r="B64" s="754" t="s">
        <v>8</v>
      </c>
      <c r="C64" s="769">
        <v>304022</v>
      </c>
      <c r="D64" s="752" t="s">
        <v>317</v>
      </c>
      <c r="F64" s="769" t="s">
        <v>613</v>
      </c>
      <c r="I64" s="769">
        <v>304022</v>
      </c>
    </row>
    <row r="65" spans="1:9" ht="10.5">
      <c r="A65" s="753" t="s">
        <v>586</v>
      </c>
      <c r="B65" s="754" t="s">
        <v>760</v>
      </c>
      <c r="C65" s="769">
        <v>304022</v>
      </c>
      <c r="D65" s="752" t="s">
        <v>317</v>
      </c>
      <c r="F65" s="769" t="s">
        <v>613</v>
      </c>
      <c r="I65" s="769">
        <v>304022</v>
      </c>
    </row>
    <row r="66" spans="1:9" ht="10.5">
      <c r="A66" s="753" t="s">
        <v>586</v>
      </c>
      <c r="B66" s="754" t="s">
        <v>288</v>
      </c>
      <c r="C66" s="769">
        <v>304022</v>
      </c>
      <c r="D66" s="752" t="s">
        <v>317</v>
      </c>
      <c r="F66" s="769" t="s">
        <v>613</v>
      </c>
      <c r="H66" s="770" t="s">
        <v>840</v>
      </c>
      <c r="I66" s="769">
        <v>304022</v>
      </c>
    </row>
    <row r="67" spans="1:9" ht="10.5">
      <c r="A67" s="753" t="s">
        <v>586</v>
      </c>
      <c r="B67" s="754" t="s">
        <v>289</v>
      </c>
      <c r="C67" s="769">
        <v>8000</v>
      </c>
      <c r="D67" s="752" t="s">
        <v>1139</v>
      </c>
      <c r="F67" s="769" t="s">
        <v>613</v>
      </c>
      <c r="I67" s="769">
        <v>8000</v>
      </c>
    </row>
    <row r="68" spans="1:9" ht="10.5">
      <c r="A68" s="753" t="s">
        <v>586</v>
      </c>
      <c r="B68" s="754" t="s">
        <v>760</v>
      </c>
      <c r="C68" s="769">
        <v>8000</v>
      </c>
      <c r="D68" s="752" t="s">
        <v>1139</v>
      </c>
      <c r="F68" s="769" t="s">
        <v>613</v>
      </c>
      <c r="I68" s="769">
        <v>8000</v>
      </c>
    </row>
    <row r="69" spans="1:9" ht="10.5">
      <c r="A69" s="753" t="s">
        <v>586</v>
      </c>
      <c r="B69" s="754" t="s">
        <v>4</v>
      </c>
      <c r="C69" s="769">
        <v>8000</v>
      </c>
      <c r="D69" s="752" t="s">
        <v>1139</v>
      </c>
      <c r="F69" s="769" t="s">
        <v>613</v>
      </c>
      <c r="H69" s="770" t="s">
        <v>840</v>
      </c>
      <c r="I69" s="769">
        <v>8000</v>
      </c>
    </row>
    <row r="70" spans="2:9" ht="10.5">
      <c r="B70" s="754" t="s">
        <v>417</v>
      </c>
      <c r="C70" s="769">
        <v>157978</v>
      </c>
      <c r="D70" s="752">
        <v>0.1339</v>
      </c>
      <c r="I70" s="769">
        <v>157978</v>
      </c>
    </row>
    <row r="71" spans="2:9" ht="10.5">
      <c r="B71" s="754" t="s">
        <v>773</v>
      </c>
      <c r="C71" s="769">
        <v>157978</v>
      </c>
      <c r="D71" s="752">
        <v>0.1339</v>
      </c>
      <c r="I71" s="769">
        <v>157978</v>
      </c>
    </row>
    <row r="72" spans="2:9" ht="10.5">
      <c r="B72" s="754" t="s">
        <v>418</v>
      </c>
      <c r="C72" s="769">
        <v>157978</v>
      </c>
      <c r="D72" s="752">
        <v>0.1339</v>
      </c>
      <c r="H72" s="770" t="s">
        <v>840</v>
      </c>
      <c r="I72" s="769">
        <v>157978</v>
      </c>
    </row>
    <row r="73" spans="1:9" ht="10.5">
      <c r="A73" s="753">
        <v>108</v>
      </c>
      <c r="B73" s="754" t="s">
        <v>1137</v>
      </c>
      <c r="C73" s="769">
        <v>81333083</v>
      </c>
      <c r="D73" s="752">
        <v>0.1013</v>
      </c>
      <c r="F73" s="769">
        <v>81333083</v>
      </c>
      <c r="I73" s="769" t="s">
        <v>613</v>
      </c>
    </row>
    <row r="74" spans="1:9" ht="10.5">
      <c r="A74" s="753" t="s">
        <v>586</v>
      </c>
      <c r="B74" s="754" t="s">
        <v>312</v>
      </c>
      <c r="C74" s="769">
        <v>12041769</v>
      </c>
      <c r="D74" s="752" t="s">
        <v>318</v>
      </c>
      <c r="F74" s="769">
        <v>12041769</v>
      </c>
      <c r="I74" s="769" t="s">
        <v>613</v>
      </c>
    </row>
    <row r="75" spans="1:9" ht="10.5">
      <c r="A75" s="753" t="s">
        <v>586</v>
      </c>
      <c r="B75" s="754" t="s">
        <v>733</v>
      </c>
      <c r="C75" s="769">
        <v>11301150</v>
      </c>
      <c r="D75" s="752" t="s">
        <v>319</v>
      </c>
      <c r="F75" s="769">
        <v>11301150</v>
      </c>
      <c r="I75" s="769" t="s">
        <v>613</v>
      </c>
    </row>
    <row r="76" spans="1:9" ht="10.5">
      <c r="A76" s="753" t="s">
        <v>586</v>
      </c>
      <c r="B76" s="754" t="s">
        <v>320</v>
      </c>
      <c r="C76" s="769">
        <v>2801908</v>
      </c>
      <c r="D76" s="752" t="s">
        <v>321</v>
      </c>
      <c r="F76" s="769">
        <v>2801908</v>
      </c>
      <c r="I76" s="769" t="s">
        <v>613</v>
      </c>
    </row>
    <row r="77" spans="1:9" ht="21.75">
      <c r="A77" s="753" t="s">
        <v>586</v>
      </c>
      <c r="B77" s="754" t="s">
        <v>322</v>
      </c>
      <c r="C77" s="769">
        <v>7967525</v>
      </c>
      <c r="D77" s="752" t="s">
        <v>323</v>
      </c>
      <c r="E77" s="770" t="s">
        <v>837</v>
      </c>
      <c r="F77" s="769">
        <v>7967525</v>
      </c>
      <c r="G77" s="754" t="s">
        <v>1272</v>
      </c>
      <c r="I77" s="769" t="s">
        <v>613</v>
      </c>
    </row>
    <row r="78" spans="1:9" ht="10.5">
      <c r="A78" s="753" t="s">
        <v>586</v>
      </c>
      <c r="B78" s="754" t="s">
        <v>324</v>
      </c>
      <c r="C78" s="769">
        <v>256839</v>
      </c>
      <c r="D78" s="752" t="s">
        <v>325</v>
      </c>
      <c r="E78" s="770" t="s">
        <v>1269</v>
      </c>
      <c r="F78" s="769">
        <v>256839</v>
      </c>
      <c r="I78" s="769" t="s">
        <v>613</v>
      </c>
    </row>
    <row r="79" spans="1:9" ht="21.75">
      <c r="A79" s="753" t="s">
        <v>586</v>
      </c>
      <c r="B79" s="754" t="s">
        <v>326</v>
      </c>
      <c r="C79" s="769">
        <v>128854</v>
      </c>
      <c r="D79" s="752" t="s">
        <v>327</v>
      </c>
      <c r="E79" s="770" t="s">
        <v>1269</v>
      </c>
      <c r="F79" s="769">
        <v>128854</v>
      </c>
      <c r="G79" s="775" t="s">
        <v>1268</v>
      </c>
      <c r="I79" s="769" t="s">
        <v>613</v>
      </c>
    </row>
    <row r="80" spans="1:9" ht="10.5">
      <c r="A80" s="753" t="s">
        <v>586</v>
      </c>
      <c r="B80" s="754" t="s">
        <v>328</v>
      </c>
      <c r="C80" s="769">
        <v>146024</v>
      </c>
      <c r="D80" s="752" t="s">
        <v>329</v>
      </c>
      <c r="E80" s="770" t="s">
        <v>1269</v>
      </c>
      <c r="F80" s="769">
        <v>146024</v>
      </c>
      <c r="I80" s="769" t="s">
        <v>613</v>
      </c>
    </row>
    <row r="81" spans="1:9" ht="10.5">
      <c r="A81" s="753" t="s">
        <v>586</v>
      </c>
      <c r="B81" s="754" t="s">
        <v>330</v>
      </c>
      <c r="C81" s="769">
        <v>514889</v>
      </c>
      <c r="D81" s="752" t="s">
        <v>331</v>
      </c>
      <c r="F81" s="769">
        <v>514889</v>
      </c>
      <c r="I81" s="769" t="s">
        <v>613</v>
      </c>
    </row>
    <row r="82" spans="1:9" ht="10.5">
      <c r="A82" s="753" t="s">
        <v>586</v>
      </c>
      <c r="B82" s="754" t="s">
        <v>332</v>
      </c>
      <c r="C82" s="769">
        <v>514889</v>
      </c>
      <c r="D82" s="752" t="s">
        <v>331</v>
      </c>
      <c r="E82" s="770" t="s">
        <v>1260</v>
      </c>
      <c r="F82" s="769">
        <v>514889</v>
      </c>
      <c r="G82" s="754" t="s">
        <v>1271</v>
      </c>
      <c r="I82" s="769" t="s">
        <v>613</v>
      </c>
    </row>
    <row r="83" spans="1:9" ht="10.5">
      <c r="A83" s="753" t="s">
        <v>586</v>
      </c>
      <c r="B83" s="754" t="s">
        <v>333</v>
      </c>
      <c r="C83" s="769">
        <v>174588</v>
      </c>
      <c r="D83" s="752" t="s">
        <v>334</v>
      </c>
      <c r="F83" s="769">
        <v>174588</v>
      </c>
      <c r="I83" s="769" t="s">
        <v>613</v>
      </c>
    </row>
    <row r="84" spans="1:9" ht="10.5">
      <c r="A84" s="753" t="s">
        <v>586</v>
      </c>
      <c r="B84" s="754" t="s">
        <v>335</v>
      </c>
      <c r="C84" s="769">
        <v>174588</v>
      </c>
      <c r="D84" s="752" t="s">
        <v>334</v>
      </c>
      <c r="E84" s="770" t="s">
        <v>1269</v>
      </c>
      <c r="F84" s="769">
        <v>174588</v>
      </c>
      <c r="I84" s="769" t="s">
        <v>613</v>
      </c>
    </row>
    <row r="85" spans="1:9" ht="10.5">
      <c r="A85" s="753" t="s">
        <v>586</v>
      </c>
      <c r="B85" s="754" t="s">
        <v>336</v>
      </c>
      <c r="C85" s="769">
        <v>51142</v>
      </c>
      <c r="D85" s="752" t="s">
        <v>337</v>
      </c>
      <c r="F85" s="769">
        <v>51142</v>
      </c>
      <c r="I85" s="769" t="s">
        <v>613</v>
      </c>
    </row>
    <row r="86" spans="1:9" ht="10.5">
      <c r="A86" s="753" t="s">
        <v>586</v>
      </c>
      <c r="B86" s="754" t="s">
        <v>338</v>
      </c>
      <c r="C86" s="769">
        <v>51142</v>
      </c>
      <c r="D86" s="752" t="s">
        <v>337</v>
      </c>
      <c r="E86" s="770" t="s">
        <v>1269</v>
      </c>
      <c r="F86" s="769">
        <v>51142</v>
      </c>
      <c r="I86" s="769" t="s">
        <v>613</v>
      </c>
    </row>
    <row r="87" spans="1:9" ht="10.5">
      <c r="A87" s="753" t="s">
        <v>586</v>
      </c>
      <c r="B87" s="754" t="s">
        <v>2</v>
      </c>
      <c r="C87" s="769">
        <v>6483817</v>
      </c>
      <c r="D87" s="752" t="s">
        <v>339</v>
      </c>
      <c r="F87" s="769">
        <v>6483817</v>
      </c>
      <c r="I87" s="769" t="s">
        <v>613</v>
      </c>
    </row>
    <row r="88" spans="1:9" ht="10.5">
      <c r="A88" s="753" t="s">
        <v>586</v>
      </c>
      <c r="B88" s="754" t="s">
        <v>747</v>
      </c>
      <c r="C88" s="769">
        <v>6345784</v>
      </c>
      <c r="D88" s="752" t="s">
        <v>340</v>
      </c>
      <c r="F88" s="769">
        <v>6345784</v>
      </c>
      <c r="I88" s="769" t="s">
        <v>613</v>
      </c>
    </row>
    <row r="89" spans="1:9" ht="54.75">
      <c r="A89" s="753" t="s">
        <v>586</v>
      </c>
      <c r="B89" s="754" t="s">
        <v>341</v>
      </c>
      <c r="C89" s="769">
        <v>2889813</v>
      </c>
      <c r="D89" s="752" t="s">
        <v>342</v>
      </c>
      <c r="E89" s="770" t="s">
        <v>1263</v>
      </c>
      <c r="F89" s="769" t="s">
        <v>1264</v>
      </c>
      <c r="G89" s="754" t="s">
        <v>1273</v>
      </c>
      <c r="I89" s="769" t="s">
        <v>613</v>
      </c>
    </row>
    <row r="90" spans="1:9" ht="10.5">
      <c r="A90" s="753" t="s">
        <v>586</v>
      </c>
      <c r="B90" s="754" t="s">
        <v>343</v>
      </c>
      <c r="C90" s="769">
        <v>914627</v>
      </c>
      <c r="D90" s="752" t="s">
        <v>344</v>
      </c>
      <c r="E90" s="770" t="s">
        <v>1269</v>
      </c>
      <c r="F90" s="769">
        <v>914627</v>
      </c>
      <c r="I90" s="769" t="s">
        <v>613</v>
      </c>
    </row>
    <row r="91" spans="1:9" ht="10.5">
      <c r="A91" s="753" t="s">
        <v>586</v>
      </c>
      <c r="B91" s="754" t="s">
        <v>345</v>
      </c>
      <c r="C91" s="769">
        <v>363165</v>
      </c>
      <c r="D91" s="752" t="s">
        <v>346</v>
      </c>
      <c r="E91" s="770" t="s">
        <v>1269</v>
      </c>
      <c r="F91" s="769">
        <v>363165</v>
      </c>
      <c r="I91" s="769" t="s">
        <v>613</v>
      </c>
    </row>
    <row r="92" spans="1:9" ht="10.5">
      <c r="A92" s="753" t="s">
        <v>586</v>
      </c>
      <c r="B92" s="754" t="s">
        <v>347</v>
      </c>
      <c r="C92" s="769">
        <v>320694</v>
      </c>
      <c r="D92" s="752" t="s">
        <v>348</v>
      </c>
      <c r="E92" s="770" t="s">
        <v>1269</v>
      </c>
      <c r="F92" s="769">
        <v>320694</v>
      </c>
      <c r="I92" s="769" t="s">
        <v>613</v>
      </c>
    </row>
    <row r="93" spans="1:9" ht="10.5">
      <c r="A93" s="753" t="s">
        <v>586</v>
      </c>
      <c r="B93" s="754" t="s">
        <v>293</v>
      </c>
      <c r="C93" s="769">
        <v>1857485</v>
      </c>
      <c r="D93" s="752" t="s">
        <v>349</v>
      </c>
      <c r="E93" s="770" t="s">
        <v>1269</v>
      </c>
      <c r="F93" s="769">
        <v>1857485</v>
      </c>
      <c r="I93" s="769" t="s">
        <v>613</v>
      </c>
    </row>
    <row r="94" spans="1:9" ht="10.5">
      <c r="A94" s="753" t="s">
        <v>586</v>
      </c>
      <c r="B94" s="754" t="s">
        <v>350</v>
      </c>
      <c r="C94" s="769">
        <v>105772</v>
      </c>
      <c r="D94" s="752" t="s">
        <v>351</v>
      </c>
      <c r="F94" s="769">
        <v>105772</v>
      </c>
      <c r="I94" s="769" t="s">
        <v>613</v>
      </c>
    </row>
    <row r="95" spans="1:9" ht="10.5">
      <c r="A95" s="753" t="s">
        <v>586</v>
      </c>
      <c r="B95" s="754" t="s">
        <v>352</v>
      </c>
      <c r="C95" s="769">
        <v>105772</v>
      </c>
      <c r="D95" s="752" t="s">
        <v>351</v>
      </c>
      <c r="E95" s="770" t="s">
        <v>1269</v>
      </c>
      <c r="F95" s="769">
        <v>105772</v>
      </c>
      <c r="I95" s="769" t="s">
        <v>613</v>
      </c>
    </row>
    <row r="96" spans="1:9" ht="10.5">
      <c r="A96" s="753" t="s">
        <v>586</v>
      </c>
      <c r="B96" s="754" t="s">
        <v>353</v>
      </c>
      <c r="C96" s="769">
        <v>32261</v>
      </c>
      <c r="D96" s="752" t="s">
        <v>354</v>
      </c>
      <c r="F96" s="769">
        <v>32261</v>
      </c>
      <c r="I96" s="769" t="s">
        <v>613</v>
      </c>
    </row>
    <row r="97" spans="1:9" ht="10.5">
      <c r="A97" s="753" t="s">
        <v>586</v>
      </c>
      <c r="B97" s="754" t="s">
        <v>355</v>
      </c>
      <c r="C97" s="769">
        <v>32261</v>
      </c>
      <c r="D97" s="752" t="s">
        <v>354</v>
      </c>
      <c r="E97" s="770" t="s">
        <v>1260</v>
      </c>
      <c r="F97" s="769">
        <v>32261</v>
      </c>
      <c r="G97" s="754" t="s">
        <v>1271</v>
      </c>
      <c r="I97" s="769" t="s">
        <v>613</v>
      </c>
    </row>
    <row r="98" spans="1:9" ht="10.5">
      <c r="A98" s="753" t="s">
        <v>586</v>
      </c>
      <c r="B98" s="754" t="s">
        <v>356</v>
      </c>
      <c r="C98" s="769">
        <v>1153865</v>
      </c>
      <c r="D98" s="752" t="s">
        <v>357</v>
      </c>
      <c r="F98" s="769">
        <v>1153865</v>
      </c>
      <c r="I98" s="769" t="s">
        <v>613</v>
      </c>
    </row>
    <row r="99" spans="1:9" ht="10.5">
      <c r="A99" s="753" t="s">
        <v>586</v>
      </c>
      <c r="B99" s="754" t="s">
        <v>358</v>
      </c>
      <c r="C99" s="769">
        <v>1153865</v>
      </c>
      <c r="D99" s="752" t="s">
        <v>357</v>
      </c>
      <c r="F99" s="769">
        <v>1153865</v>
      </c>
      <c r="I99" s="769" t="s">
        <v>613</v>
      </c>
    </row>
    <row r="100" spans="1:9" ht="10.5">
      <c r="A100" s="753" t="s">
        <v>586</v>
      </c>
      <c r="B100" s="754" t="s">
        <v>359</v>
      </c>
      <c r="C100" s="769">
        <v>1153865</v>
      </c>
      <c r="D100" s="752" t="s">
        <v>357</v>
      </c>
      <c r="E100" s="770" t="s">
        <v>1260</v>
      </c>
      <c r="F100" s="769">
        <v>1153865</v>
      </c>
      <c r="G100" s="754" t="s">
        <v>1271</v>
      </c>
      <c r="I100" s="769" t="s">
        <v>613</v>
      </c>
    </row>
    <row r="101" spans="1:9" ht="10.5">
      <c r="A101" s="753" t="s">
        <v>586</v>
      </c>
      <c r="B101" s="754" t="s">
        <v>360</v>
      </c>
      <c r="C101" s="769">
        <v>2198417</v>
      </c>
      <c r="D101" s="752" t="s">
        <v>361</v>
      </c>
      <c r="F101" s="769">
        <v>2198417</v>
      </c>
      <c r="I101" s="769" t="s">
        <v>613</v>
      </c>
    </row>
    <row r="102" spans="1:9" ht="10.5">
      <c r="A102" s="753" t="s">
        <v>586</v>
      </c>
      <c r="B102" s="754" t="s">
        <v>733</v>
      </c>
      <c r="C102" s="769">
        <v>1579630</v>
      </c>
      <c r="D102" s="752" t="s">
        <v>362</v>
      </c>
      <c r="F102" s="769">
        <v>1579630</v>
      </c>
      <c r="I102" s="769" t="s">
        <v>613</v>
      </c>
    </row>
    <row r="103" spans="1:9" ht="10.5">
      <c r="A103" s="753" t="s">
        <v>586</v>
      </c>
      <c r="B103" s="754" t="s">
        <v>320</v>
      </c>
      <c r="C103" s="769">
        <v>1579630</v>
      </c>
      <c r="D103" s="752" t="s">
        <v>362</v>
      </c>
      <c r="E103" s="770" t="s">
        <v>1269</v>
      </c>
      <c r="F103" s="769">
        <v>1579630</v>
      </c>
      <c r="I103" s="769" t="s">
        <v>613</v>
      </c>
    </row>
    <row r="104" spans="1:9" ht="10.5">
      <c r="A104" s="753" t="s">
        <v>586</v>
      </c>
      <c r="B104" s="754" t="s">
        <v>363</v>
      </c>
      <c r="C104" s="769">
        <v>618787</v>
      </c>
      <c r="D104" s="752" t="s">
        <v>364</v>
      </c>
      <c r="F104" s="769">
        <v>618787</v>
      </c>
      <c r="I104" s="769" t="s">
        <v>613</v>
      </c>
    </row>
    <row r="105" spans="1:9" ht="10.5">
      <c r="A105" s="753" t="s">
        <v>586</v>
      </c>
      <c r="B105" s="754" t="s">
        <v>365</v>
      </c>
      <c r="C105" s="769">
        <v>618787</v>
      </c>
      <c r="D105" s="752" t="s">
        <v>364</v>
      </c>
      <c r="E105" s="770" t="s">
        <v>1269</v>
      </c>
      <c r="F105" s="769">
        <v>618787</v>
      </c>
      <c r="I105" s="769" t="s">
        <v>613</v>
      </c>
    </row>
    <row r="106" spans="1:9" ht="10.5">
      <c r="A106" s="753" t="s">
        <v>586</v>
      </c>
      <c r="B106" s="754" t="s">
        <v>366</v>
      </c>
      <c r="C106" s="769">
        <v>4708469</v>
      </c>
      <c r="D106" s="752" t="s">
        <v>367</v>
      </c>
      <c r="F106" s="769">
        <v>4708469</v>
      </c>
      <c r="I106" s="769" t="s">
        <v>613</v>
      </c>
    </row>
    <row r="107" spans="1:9" ht="10.5">
      <c r="A107" s="753" t="s">
        <v>586</v>
      </c>
      <c r="B107" s="754" t="s">
        <v>733</v>
      </c>
      <c r="C107" s="769">
        <v>2279977</v>
      </c>
      <c r="D107" s="752" t="s">
        <v>368</v>
      </c>
      <c r="F107" s="769">
        <v>2279977</v>
      </c>
      <c r="I107" s="769" t="s">
        <v>613</v>
      </c>
    </row>
    <row r="108" spans="1:9" ht="10.5">
      <c r="A108" s="753" t="s">
        <v>586</v>
      </c>
      <c r="B108" s="754" t="s">
        <v>369</v>
      </c>
      <c r="C108" s="769">
        <v>2279977</v>
      </c>
      <c r="D108" s="752" t="s">
        <v>368</v>
      </c>
      <c r="E108" s="770" t="s">
        <v>1269</v>
      </c>
      <c r="F108" s="769">
        <v>2279977</v>
      </c>
      <c r="I108" s="769" t="s">
        <v>613</v>
      </c>
    </row>
    <row r="109" spans="1:9" ht="10.5">
      <c r="A109" s="753" t="s">
        <v>586</v>
      </c>
      <c r="B109" s="754" t="s">
        <v>370</v>
      </c>
      <c r="C109" s="769">
        <v>2428492</v>
      </c>
      <c r="D109" s="752" t="s">
        <v>371</v>
      </c>
      <c r="F109" s="769">
        <v>2428492</v>
      </c>
      <c r="I109" s="769" t="s">
        <v>613</v>
      </c>
    </row>
    <row r="110" spans="1:9" ht="10.5">
      <c r="A110" s="753" t="s">
        <v>586</v>
      </c>
      <c r="B110" s="754" t="s">
        <v>372</v>
      </c>
      <c r="C110" s="769">
        <v>2428492</v>
      </c>
      <c r="D110" s="752" t="s">
        <v>371</v>
      </c>
      <c r="E110" s="770" t="s">
        <v>1269</v>
      </c>
      <c r="F110" s="769">
        <v>2428492</v>
      </c>
      <c r="I110" s="769" t="s">
        <v>613</v>
      </c>
    </row>
    <row r="111" spans="1:9" ht="10.5">
      <c r="A111" s="753" t="s">
        <v>586</v>
      </c>
      <c r="B111" s="754" t="s">
        <v>295</v>
      </c>
      <c r="C111" s="769">
        <v>9325790</v>
      </c>
      <c r="D111" s="752" t="s">
        <v>373</v>
      </c>
      <c r="F111" s="769">
        <v>9325790</v>
      </c>
      <c r="I111" s="769" t="s">
        <v>613</v>
      </c>
    </row>
    <row r="112" spans="1:9" ht="10.5">
      <c r="A112" s="753" t="s">
        <v>586</v>
      </c>
      <c r="B112" s="754" t="s">
        <v>748</v>
      </c>
      <c r="C112" s="769">
        <v>7831616</v>
      </c>
      <c r="D112" s="752" t="s">
        <v>374</v>
      </c>
      <c r="F112" s="769">
        <v>7831616</v>
      </c>
      <c r="I112" s="769" t="s">
        <v>613</v>
      </c>
    </row>
    <row r="113" spans="1:11" ht="82.5" customHeight="1">
      <c r="A113" s="759" t="s">
        <v>586</v>
      </c>
      <c r="B113" s="760" t="s">
        <v>298</v>
      </c>
      <c r="C113" s="772">
        <v>4595842</v>
      </c>
      <c r="D113" s="758" t="s">
        <v>375</v>
      </c>
      <c r="E113" s="773" t="s">
        <v>1266</v>
      </c>
      <c r="F113" s="772">
        <v>4595842</v>
      </c>
      <c r="G113" s="774" t="s">
        <v>549</v>
      </c>
      <c r="H113" s="773"/>
      <c r="I113" s="772" t="s">
        <v>613</v>
      </c>
      <c r="J113" s="760"/>
      <c r="K113" s="760"/>
    </row>
    <row r="114" spans="1:9" ht="33">
      <c r="A114" s="753" t="s">
        <v>586</v>
      </c>
      <c r="B114" s="754" t="s">
        <v>376</v>
      </c>
      <c r="C114" s="769">
        <v>3235774</v>
      </c>
      <c r="D114" s="752" t="s">
        <v>377</v>
      </c>
      <c r="E114" s="770" t="s">
        <v>1267</v>
      </c>
      <c r="F114" s="769">
        <v>3235774</v>
      </c>
      <c r="G114" s="771" t="s">
        <v>1265</v>
      </c>
      <c r="I114" s="769" t="s">
        <v>613</v>
      </c>
    </row>
    <row r="115" spans="1:9" ht="10.5">
      <c r="A115" s="753" t="s">
        <v>586</v>
      </c>
      <c r="B115" s="754" t="s">
        <v>749</v>
      </c>
      <c r="C115" s="769">
        <v>1494174</v>
      </c>
      <c r="D115" s="752" t="s">
        <v>378</v>
      </c>
      <c r="F115" s="769">
        <v>1494174</v>
      </c>
      <c r="I115" s="769" t="s">
        <v>613</v>
      </c>
    </row>
    <row r="116" spans="1:9" ht="21.75">
      <c r="A116" s="753" t="s">
        <v>586</v>
      </c>
      <c r="B116" s="754" t="s">
        <v>320</v>
      </c>
      <c r="C116" s="769">
        <v>1494174</v>
      </c>
      <c r="D116" s="752" t="s">
        <v>378</v>
      </c>
      <c r="E116" s="770" t="s">
        <v>1269</v>
      </c>
      <c r="F116" s="769">
        <v>1494174</v>
      </c>
      <c r="G116" s="754" t="s">
        <v>1268</v>
      </c>
      <c r="I116" s="769" t="s">
        <v>613</v>
      </c>
    </row>
    <row r="117" spans="1:9" ht="10.5">
      <c r="A117" s="753" t="s">
        <v>586</v>
      </c>
      <c r="B117" s="754" t="s">
        <v>5</v>
      </c>
      <c r="C117" s="769">
        <v>6462348</v>
      </c>
      <c r="D117" s="752" t="s">
        <v>379</v>
      </c>
      <c r="F117" s="769">
        <v>6462348</v>
      </c>
      <c r="I117" s="769" t="s">
        <v>613</v>
      </c>
    </row>
    <row r="118" spans="1:9" ht="10.5">
      <c r="A118" s="753" t="s">
        <v>586</v>
      </c>
      <c r="B118" s="754" t="s">
        <v>752</v>
      </c>
      <c r="C118" s="769">
        <v>3827256</v>
      </c>
      <c r="D118" s="752" t="s">
        <v>380</v>
      </c>
      <c r="F118" s="769">
        <v>3827256</v>
      </c>
      <c r="I118" s="769" t="s">
        <v>613</v>
      </c>
    </row>
    <row r="119" spans="1:9" ht="21.75">
      <c r="A119" s="753" t="s">
        <v>586</v>
      </c>
      <c r="B119" s="754" t="s">
        <v>301</v>
      </c>
      <c r="C119" s="769">
        <v>3657896</v>
      </c>
      <c r="D119" s="752" t="s">
        <v>381</v>
      </c>
      <c r="E119" s="770" t="s">
        <v>1261</v>
      </c>
      <c r="F119" s="769" t="s">
        <v>1262</v>
      </c>
      <c r="G119" s="754" t="s">
        <v>1270</v>
      </c>
      <c r="I119" s="769" t="s">
        <v>613</v>
      </c>
    </row>
    <row r="120" spans="1:9" ht="10.5">
      <c r="A120" s="753" t="s">
        <v>586</v>
      </c>
      <c r="B120" s="754" t="s">
        <v>303</v>
      </c>
      <c r="C120" s="769">
        <v>62615</v>
      </c>
      <c r="D120" s="752" t="s">
        <v>382</v>
      </c>
      <c r="E120" s="770" t="s">
        <v>1269</v>
      </c>
      <c r="F120" s="769">
        <v>62615</v>
      </c>
      <c r="I120" s="769" t="s">
        <v>613</v>
      </c>
    </row>
    <row r="121" spans="1:9" ht="10.5">
      <c r="A121" s="753" t="s">
        <v>586</v>
      </c>
      <c r="B121" s="754" t="s">
        <v>383</v>
      </c>
      <c r="C121" s="769">
        <v>106745</v>
      </c>
      <c r="D121" s="752" t="s">
        <v>384</v>
      </c>
      <c r="E121" s="770" t="s">
        <v>1269</v>
      </c>
      <c r="F121" s="769">
        <v>106745</v>
      </c>
      <c r="I121" s="769" t="s">
        <v>613</v>
      </c>
    </row>
    <row r="122" spans="1:9" ht="10.5">
      <c r="A122" s="753" t="s">
        <v>586</v>
      </c>
      <c r="B122" s="754" t="s">
        <v>753</v>
      </c>
      <c r="C122" s="769">
        <v>2635092</v>
      </c>
      <c r="D122" s="752" t="s">
        <v>385</v>
      </c>
      <c r="F122" s="769">
        <v>2635092</v>
      </c>
      <c r="I122" s="769" t="s">
        <v>613</v>
      </c>
    </row>
    <row r="123" spans="1:9" ht="21.75">
      <c r="A123" s="753" t="s">
        <v>586</v>
      </c>
      <c r="B123" s="754" t="s">
        <v>305</v>
      </c>
      <c r="C123" s="769">
        <v>2635092</v>
      </c>
      <c r="D123" s="752" t="s">
        <v>385</v>
      </c>
      <c r="E123" s="770" t="s">
        <v>1269</v>
      </c>
      <c r="F123" s="769">
        <v>2635092</v>
      </c>
      <c r="G123" s="771" t="s">
        <v>838</v>
      </c>
      <c r="I123" s="769" t="s">
        <v>613</v>
      </c>
    </row>
    <row r="124" spans="1:9" ht="10.5">
      <c r="A124" s="753" t="s">
        <v>586</v>
      </c>
      <c r="B124" s="754" t="s">
        <v>386</v>
      </c>
      <c r="C124" s="769">
        <v>5054632</v>
      </c>
      <c r="D124" s="752" t="s">
        <v>387</v>
      </c>
      <c r="F124" s="769">
        <v>5054632</v>
      </c>
      <c r="G124" s="771"/>
      <c r="I124" s="769" t="s">
        <v>613</v>
      </c>
    </row>
    <row r="125" spans="1:9" ht="10.5">
      <c r="A125" s="753" t="s">
        <v>586</v>
      </c>
      <c r="B125" s="754" t="s">
        <v>736</v>
      </c>
      <c r="C125" s="769">
        <v>5054632</v>
      </c>
      <c r="D125" s="752" t="s">
        <v>387</v>
      </c>
      <c r="F125" s="769">
        <v>5054632</v>
      </c>
      <c r="G125" s="771"/>
      <c r="I125" s="769" t="s">
        <v>613</v>
      </c>
    </row>
    <row r="126" spans="1:9" ht="43.5">
      <c r="A126" s="753" t="s">
        <v>586</v>
      </c>
      <c r="B126" s="754" t="s">
        <v>388</v>
      </c>
      <c r="C126" s="769">
        <v>5054632</v>
      </c>
      <c r="D126" s="752" t="s">
        <v>387</v>
      </c>
      <c r="E126" s="770" t="s">
        <v>841</v>
      </c>
      <c r="F126" s="769" t="s">
        <v>843</v>
      </c>
      <c r="G126" s="771" t="s">
        <v>842</v>
      </c>
      <c r="I126" s="769" t="s">
        <v>613</v>
      </c>
    </row>
    <row r="127" spans="1:9" ht="10.5">
      <c r="A127" s="753" t="s">
        <v>586</v>
      </c>
      <c r="B127" s="754" t="s">
        <v>8</v>
      </c>
      <c r="C127" s="769">
        <v>5412734</v>
      </c>
      <c r="D127" s="752" t="s">
        <v>389</v>
      </c>
      <c r="F127" s="769">
        <v>5412734</v>
      </c>
      <c r="I127" s="769" t="s">
        <v>613</v>
      </c>
    </row>
    <row r="128" spans="1:9" ht="10.5">
      <c r="A128" s="753" t="s">
        <v>586</v>
      </c>
      <c r="B128" s="754" t="s">
        <v>390</v>
      </c>
      <c r="C128" s="769">
        <v>20568</v>
      </c>
      <c r="D128" s="752" t="s">
        <v>391</v>
      </c>
      <c r="F128" s="769">
        <v>20568</v>
      </c>
      <c r="I128" s="769" t="s">
        <v>613</v>
      </c>
    </row>
    <row r="129" spans="1:9" ht="21.75">
      <c r="A129" s="753" t="s">
        <v>586</v>
      </c>
      <c r="B129" s="754" t="s">
        <v>392</v>
      </c>
      <c r="C129" s="769">
        <v>20568</v>
      </c>
      <c r="D129" s="752" t="s">
        <v>391</v>
      </c>
      <c r="E129" s="770" t="s">
        <v>1269</v>
      </c>
      <c r="F129" s="769">
        <v>20568</v>
      </c>
      <c r="G129" s="771" t="s">
        <v>838</v>
      </c>
      <c r="I129" s="769" t="s">
        <v>613</v>
      </c>
    </row>
    <row r="130" spans="1:9" ht="10.5">
      <c r="A130" s="753" t="s">
        <v>586</v>
      </c>
      <c r="B130" s="754" t="s">
        <v>739</v>
      </c>
      <c r="C130" s="769">
        <v>4129347</v>
      </c>
      <c r="D130" s="752" t="s">
        <v>393</v>
      </c>
      <c r="F130" s="769">
        <v>4129347</v>
      </c>
      <c r="I130" s="769" t="s">
        <v>613</v>
      </c>
    </row>
    <row r="131" spans="1:9" ht="10.5">
      <c r="A131" s="753" t="s">
        <v>586</v>
      </c>
      <c r="B131" s="754" t="s">
        <v>10</v>
      </c>
      <c r="C131" s="769">
        <v>4129347</v>
      </c>
      <c r="D131" s="752" t="s">
        <v>393</v>
      </c>
      <c r="E131" s="770" t="s">
        <v>1269</v>
      </c>
      <c r="F131" s="769">
        <v>4129347</v>
      </c>
      <c r="I131" s="769" t="s">
        <v>613</v>
      </c>
    </row>
    <row r="132" spans="1:9" ht="10.5">
      <c r="A132" s="753" t="s">
        <v>586</v>
      </c>
      <c r="B132" s="754" t="s">
        <v>394</v>
      </c>
      <c r="C132" s="769">
        <v>20581</v>
      </c>
      <c r="D132" s="752" t="s">
        <v>395</v>
      </c>
      <c r="F132" s="769">
        <v>20581</v>
      </c>
      <c r="I132" s="769" t="s">
        <v>613</v>
      </c>
    </row>
    <row r="133" spans="1:9" ht="10.5">
      <c r="A133" s="753" t="s">
        <v>586</v>
      </c>
      <c r="B133" s="754" t="s">
        <v>396</v>
      </c>
      <c r="C133" s="769">
        <v>20581</v>
      </c>
      <c r="D133" s="752" t="s">
        <v>395</v>
      </c>
      <c r="E133" s="770" t="s">
        <v>1269</v>
      </c>
      <c r="F133" s="769">
        <v>20581</v>
      </c>
      <c r="I133" s="769" t="s">
        <v>613</v>
      </c>
    </row>
    <row r="134" spans="1:9" ht="10.5">
      <c r="A134" s="753" t="s">
        <v>586</v>
      </c>
      <c r="B134" s="754" t="s">
        <v>397</v>
      </c>
      <c r="C134" s="769">
        <v>1242238</v>
      </c>
      <c r="D134" s="752" t="s">
        <v>398</v>
      </c>
      <c r="F134" s="769">
        <v>1242238</v>
      </c>
      <c r="I134" s="769" t="s">
        <v>613</v>
      </c>
    </row>
    <row r="135" spans="1:9" ht="10.5">
      <c r="A135" s="753" t="s">
        <v>586</v>
      </c>
      <c r="B135" s="754" t="s">
        <v>399</v>
      </c>
      <c r="C135" s="769">
        <v>1242238</v>
      </c>
      <c r="D135" s="752" t="s">
        <v>398</v>
      </c>
      <c r="E135" s="770" t="s">
        <v>1269</v>
      </c>
      <c r="F135" s="769">
        <v>1242238</v>
      </c>
      <c r="I135" s="769" t="s">
        <v>613</v>
      </c>
    </row>
    <row r="136" spans="1:9" ht="10.5">
      <c r="A136" s="753" t="s">
        <v>586</v>
      </c>
      <c r="B136" s="754" t="s">
        <v>400</v>
      </c>
      <c r="C136" s="769">
        <v>1441669</v>
      </c>
      <c r="D136" s="752" t="s">
        <v>401</v>
      </c>
      <c r="F136" s="769">
        <v>1441669</v>
      </c>
      <c r="I136" s="769" t="s">
        <v>613</v>
      </c>
    </row>
    <row r="137" spans="1:9" ht="10.5">
      <c r="A137" s="753" t="s">
        <v>586</v>
      </c>
      <c r="B137" s="754" t="s">
        <v>402</v>
      </c>
      <c r="C137" s="769">
        <v>1441669</v>
      </c>
      <c r="D137" s="752" t="s">
        <v>401</v>
      </c>
      <c r="F137" s="769">
        <v>1441669</v>
      </c>
      <c r="I137" s="769" t="s">
        <v>613</v>
      </c>
    </row>
    <row r="138" spans="1:9" ht="10.5">
      <c r="A138" s="753" t="s">
        <v>586</v>
      </c>
      <c r="B138" s="754" t="s">
        <v>403</v>
      </c>
      <c r="C138" s="769">
        <v>1441669</v>
      </c>
      <c r="D138" s="752" t="s">
        <v>401</v>
      </c>
      <c r="E138" s="770" t="s">
        <v>1269</v>
      </c>
      <c r="F138" s="769">
        <v>1441669</v>
      </c>
      <c r="I138" s="769" t="s">
        <v>613</v>
      </c>
    </row>
    <row r="139" spans="1:9" ht="10.5">
      <c r="A139" s="753" t="s">
        <v>586</v>
      </c>
      <c r="B139" s="754" t="s">
        <v>307</v>
      </c>
      <c r="C139" s="769">
        <v>4684558</v>
      </c>
      <c r="D139" s="752" t="s">
        <v>404</v>
      </c>
      <c r="F139" s="769">
        <v>4684558</v>
      </c>
      <c r="I139" s="769" t="s">
        <v>613</v>
      </c>
    </row>
    <row r="140" spans="1:9" ht="10.5">
      <c r="A140" s="753" t="s">
        <v>586</v>
      </c>
      <c r="B140" s="754" t="s">
        <v>742</v>
      </c>
      <c r="C140" s="769">
        <v>2737567</v>
      </c>
      <c r="D140" s="752" t="s">
        <v>405</v>
      </c>
      <c r="F140" s="769">
        <v>2737567</v>
      </c>
      <c r="I140" s="769" t="s">
        <v>613</v>
      </c>
    </row>
    <row r="141" spans="1:9" ht="10.5">
      <c r="A141" s="753" t="s">
        <v>586</v>
      </c>
      <c r="B141" s="754" t="s">
        <v>406</v>
      </c>
      <c r="C141" s="769">
        <v>2737567</v>
      </c>
      <c r="D141" s="752" t="s">
        <v>405</v>
      </c>
      <c r="E141" s="770" t="s">
        <v>1269</v>
      </c>
      <c r="F141" s="769">
        <v>2737567</v>
      </c>
      <c r="I141" s="769" t="s">
        <v>613</v>
      </c>
    </row>
    <row r="142" spans="1:9" ht="10.5">
      <c r="A142" s="753" t="s">
        <v>586</v>
      </c>
      <c r="B142" s="754" t="s">
        <v>754</v>
      </c>
      <c r="C142" s="769">
        <v>1946991</v>
      </c>
      <c r="D142" s="752" t="s">
        <v>407</v>
      </c>
      <c r="F142" s="769">
        <v>1946991</v>
      </c>
      <c r="I142" s="769" t="s">
        <v>613</v>
      </c>
    </row>
    <row r="143" spans="1:9" ht="10.5">
      <c r="A143" s="753" t="s">
        <v>586</v>
      </c>
      <c r="B143" s="754" t="s">
        <v>309</v>
      </c>
      <c r="C143" s="769">
        <v>1946991</v>
      </c>
      <c r="D143" s="752" t="s">
        <v>407</v>
      </c>
      <c r="E143" s="770" t="s">
        <v>1269</v>
      </c>
      <c r="F143" s="769">
        <v>1946991</v>
      </c>
      <c r="I143" s="769" t="s">
        <v>613</v>
      </c>
    </row>
    <row r="144" spans="1:9" ht="10.5">
      <c r="A144" s="753" t="s">
        <v>586</v>
      </c>
      <c r="B144" s="754" t="s">
        <v>289</v>
      </c>
      <c r="C144" s="769">
        <v>7860324</v>
      </c>
      <c r="D144" s="752" t="s">
        <v>408</v>
      </c>
      <c r="F144" s="769">
        <v>7860324</v>
      </c>
      <c r="I144" s="769" t="s">
        <v>613</v>
      </c>
    </row>
    <row r="145" spans="1:9" ht="10.5">
      <c r="A145" s="753" t="s">
        <v>586</v>
      </c>
      <c r="B145" s="754" t="s">
        <v>733</v>
      </c>
      <c r="C145" s="769">
        <v>7860324</v>
      </c>
      <c r="D145" s="752" t="s">
        <v>408</v>
      </c>
      <c r="E145" s="770" t="s">
        <v>1269</v>
      </c>
      <c r="F145" s="769">
        <v>7860324</v>
      </c>
      <c r="I145" s="769" t="s">
        <v>613</v>
      </c>
    </row>
    <row r="146" spans="1:9" ht="10.5">
      <c r="A146" s="753" t="s">
        <v>586</v>
      </c>
      <c r="B146" s="754" t="s">
        <v>311</v>
      </c>
      <c r="C146" s="769">
        <v>7860324</v>
      </c>
      <c r="D146" s="752" t="s">
        <v>408</v>
      </c>
      <c r="E146" s="770" t="s">
        <v>547</v>
      </c>
      <c r="F146" s="769">
        <v>7860324</v>
      </c>
      <c r="G146" s="775" t="s">
        <v>548</v>
      </c>
      <c r="I146" s="769" t="s">
        <v>613</v>
      </c>
    </row>
    <row r="147" spans="1:9" ht="10.5">
      <c r="A147" s="753" t="s">
        <v>586</v>
      </c>
      <c r="B147" s="754" t="s">
        <v>409</v>
      </c>
      <c r="C147" s="769">
        <v>10561836</v>
      </c>
      <c r="D147" s="752" t="s">
        <v>410</v>
      </c>
      <c r="F147" s="769">
        <v>10561836</v>
      </c>
      <c r="I147" s="769" t="s">
        <v>613</v>
      </c>
    </row>
    <row r="148" spans="1:9" ht="10.5">
      <c r="A148" s="753" t="s">
        <v>586</v>
      </c>
      <c r="B148" s="754" t="s">
        <v>733</v>
      </c>
      <c r="C148" s="769">
        <v>2387989</v>
      </c>
      <c r="D148" s="752" t="s">
        <v>411</v>
      </c>
      <c r="F148" s="769">
        <v>2387989</v>
      </c>
      <c r="I148" s="769" t="s">
        <v>613</v>
      </c>
    </row>
    <row r="149" spans="1:9" ht="10.5">
      <c r="A149" s="753" t="s">
        <v>586</v>
      </c>
      <c r="B149" s="754" t="s">
        <v>320</v>
      </c>
      <c r="C149" s="769">
        <v>2387989</v>
      </c>
      <c r="D149" s="752" t="s">
        <v>411</v>
      </c>
      <c r="E149" s="770" t="s">
        <v>1269</v>
      </c>
      <c r="F149" s="769">
        <v>2387989</v>
      </c>
      <c r="I149" s="769" t="s">
        <v>613</v>
      </c>
    </row>
    <row r="150" spans="1:9" ht="10.5">
      <c r="A150" s="753" t="s">
        <v>586</v>
      </c>
      <c r="B150" s="754" t="s">
        <v>1302</v>
      </c>
      <c r="C150" s="769">
        <v>8173847</v>
      </c>
      <c r="D150" s="752" t="s">
        <v>412</v>
      </c>
      <c r="F150" s="769">
        <v>8173847</v>
      </c>
      <c r="I150" s="769" t="s">
        <v>613</v>
      </c>
    </row>
    <row r="151" spans="1:9" ht="10.5">
      <c r="A151" s="753" t="s">
        <v>586</v>
      </c>
      <c r="B151" s="754" t="s">
        <v>413</v>
      </c>
      <c r="C151" s="769">
        <v>6133248</v>
      </c>
      <c r="D151" s="752" t="s">
        <v>414</v>
      </c>
      <c r="E151" s="770" t="s">
        <v>1269</v>
      </c>
      <c r="F151" s="769">
        <v>6133248</v>
      </c>
      <c r="G151" s="754" t="s">
        <v>1274</v>
      </c>
      <c r="I151" s="769" t="s">
        <v>613</v>
      </c>
    </row>
    <row r="152" spans="1:9" ht="10.5">
      <c r="A152" s="753" t="s">
        <v>586</v>
      </c>
      <c r="B152" s="754" t="s">
        <v>415</v>
      </c>
      <c r="C152" s="769">
        <v>2040599</v>
      </c>
      <c r="D152" s="752" t="s">
        <v>416</v>
      </c>
      <c r="E152" s="770" t="s">
        <v>1269</v>
      </c>
      <c r="F152" s="769">
        <v>2040599</v>
      </c>
      <c r="I152" s="769" t="s">
        <v>613</v>
      </c>
    </row>
    <row r="153" spans="1:9" ht="10.5">
      <c r="A153" s="753" t="s">
        <v>586</v>
      </c>
      <c r="B153" s="754" t="s">
        <v>1555</v>
      </c>
      <c r="C153" s="769">
        <f>C154+C156</f>
        <v>2794180</v>
      </c>
      <c r="D153" s="752" t="s">
        <v>1556</v>
      </c>
      <c r="F153" s="769">
        <f>F154+F156</f>
        <v>2794180</v>
      </c>
      <c r="I153" s="769" t="s">
        <v>613</v>
      </c>
    </row>
    <row r="154" spans="1:9" ht="10.5">
      <c r="A154" s="753" t="s">
        <v>586</v>
      </c>
      <c r="B154" s="754" t="s">
        <v>1557</v>
      </c>
      <c r="C154" s="769">
        <v>2788928</v>
      </c>
      <c r="D154" s="752" t="s">
        <v>1558</v>
      </c>
      <c r="F154" s="769">
        <v>2788928</v>
      </c>
      <c r="I154" s="769" t="s">
        <v>613</v>
      </c>
    </row>
    <row r="155" spans="1:9" ht="10.5">
      <c r="A155" s="753" t="s">
        <v>586</v>
      </c>
      <c r="B155" s="754" t="s">
        <v>1559</v>
      </c>
      <c r="C155" s="769">
        <v>2788928</v>
      </c>
      <c r="D155" s="752" t="s">
        <v>1558</v>
      </c>
      <c r="E155" s="770" t="s">
        <v>1269</v>
      </c>
      <c r="F155" s="769">
        <v>2788928</v>
      </c>
      <c r="G155" s="754" t="s">
        <v>1274</v>
      </c>
      <c r="I155" s="769" t="s">
        <v>613</v>
      </c>
    </row>
    <row r="156" spans="1:9" ht="10.5">
      <c r="A156" s="753" t="s">
        <v>586</v>
      </c>
      <c r="B156" s="754" t="s">
        <v>1560</v>
      </c>
      <c r="C156" s="769">
        <v>5252</v>
      </c>
      <c r="D156" s="752">
        <v>0.0375</v>
      </c>
      <c r="F156" s="769">
        <v>5252</v>
      </c>
      <c r="I156" s="769" t="s">
        <v>613</v>
      </c>
    </row>
    <row r="157" spans="1:9" ht="10.5">
      <c r="A157" s="753" t="s">
        <v>586</v>
      </c>
      <c r="B157" s="754" t="s">
        <v>1561</v>
      </c>
      <c r="C157" s="769">
        <v>5252</v>
      </c>
      <c r="D157" s="752">
        <v>0.0375</v>
      </c>
      <c r="E157" s="770" t="s">
        <v>1269</v>
      </c>
      <c r="F157" s="769">
        <v>5252</v>
      </c>
      <c r="I157" s="769" t="s">
        <v>613</v>
      </c>
    </row>
    <row r="158" spans="1:9" ht="10.5">
      <c r="A158" s="753" t="s">
        <v>586</v>
      </c>
      <c r="B158" s="754" t="s">
        <v>417</v>
      </c>
      <c r="C158" s="769">
        <v>1148675</v>
      </c>
      <c r="D158" s="752" t="s">
        <v>1562</v>
      </c>
      <c r="F158" s="769">
        <v>1148675</v>
      </c>
      <c r="I158" s="769" t="s">
        <v>613</v>
      </c>
    </row>
    <row r="159" spans="1:9" ht="10.5">
      <c r="A159" s="753" t="s">
        <v>586</v>
      </c>
      <c r="B159" s="754" t="s">
        <v>1563</v>
      </c>
      <c r="C159" s="769">
        <v>1148675</v>
      </c>
      <c r="D159" s="752" t="s">
        <v>1562</v>
      </c>
      <c r="F159" s="769">
        <v>1148675</v>
      </c>
      <c r="I159" s="769" t="s">
        <v>613</v>
      </c>
    </row>
    <row r="160" spans="1:11" ht="79.5" customHeight="1">
      <c r="A160" s="759" t="s">
        <v>586</v>
      </c>
      <c r="B160" s="760" t="s">
        <v>1564</v>
      </c>
      <c r="C160" s="772">
        <v>1148675</v>
      </c>
      <c r="D160" s="758" t="s">
        <v>1562</v>
      </c>
      <c r="E160" s="773" t="s">
        <v>1269</v>
      </c>
      <c r="F160" s="772">
        <v>1148675</v>
      </c>
      <c r="G160" s="776" t="s">
        <v>550</v>
      </c>
      <c r="H160" s="773"/>
      <c r="I160" s="772" t="s">
        <v>613</v>
      </c>
      <c r="J160" s="760"/>
      <c r="K160" s="760"/>
    </row>
    <row r="161" spans="1:9" ht="10.5">
      <c r="A161" s="753">
        <v>108</v>
      </c>
      <c r="B161" s="754" t="s">
        <v>1304</v>
      </c>
      <c r="C161" s="769">
        <v>28273626</v>
      </c>
      <c r="D161" s="752">
        <v>0.0863</v>
      </c>
      <c r="F161" s="769" t="s">
        <v>613</v>
      </c>
      <c r="I161" s="769">
        <v>28273626</v>
      </c>
    </row>
    <row r="162" spans="1:9" ht="10.5">
      <c r="A162" s="753" t="s">
        <v>586</v>
      </c>
      <c r="B162" s="754" t="s">
        <v>312</v>
      </c>
      <c r="C162" s="769">
        <v>117626</v>
      </c>
      <c r="D162" s="752" t="s">
        <v>419</v>
      </c>
      <c r="F162" s="769" t="s">
        <v>613</v>
      </c>
      <c r="I162" s="769">
        <v>117626</v>
      </c>
    </row>
    <row r="163" spans="1:9" ht="10.5">
      <c r="A163" s="753" t="s">
        <v>586</v>
      </c>
      <c r="B163" s="754" t="s">
        <v>760</v>
      </c>
      <c r="C163" s="769">
        <v>117626</v>
      </c>
      <c r="D163" s="752" t="s">
        <v>419</v>
      </c>
      <c r="F163" s="769" t="s">
        <v>613</v>
      </c>
      <c r="I163" s="769">
        <v>117626</v>
      </c>
    </row>
    <row r="164" spans="1:9" ht="10.5">
      <c r="A164" s="753" t="s">
        <v>586</v>
      </c>
      <c r="B164" s="754" t="s">
        <v>4</v>
      </c>
      <c r="C164" s="769">
        <v>117626</v>
      </c>
      <c r="D164" s="752" t="s">
        <v>419</v>
      </c>
      <c r="F164" s="769" t="s">
        <v>613</v>
      </c>
      <c r="H164" s="770" t="s">
        <v>845</v>
      </c>
      <c r="I164" s="769">
        <v>117626</v>
      </c>
    </row>
    <row r="165" spans="1:9" ht="10.5">
      <c r="A165" s="753" t="s">
        <v>586</v>
      </c>
      <c r="B165" s="754" t="s">
        <v>2</v>
      </c>
      <c r="C165" s="769">
        <v>2760306</v>
      </c>
      <c r="D165" s="752" t="s">
        <v>420</v>
      </c>
      <c r="F165" s="769" t="s">
        <v>613</v>
      </c>
      <c r="I165" s="769">
        <v>2760306</v>
      </c>
    </row>
    <row r="166" spans="1:9" ht="10.5">
      <c r="A166" s="753" t="s">
        <v>586</v>
      </c>
      <c r="B166" s="754" t="s">
        <v>760</v>
      </c>
      <c r="C166" s="769">
        <v>2760306</v>
      </c>
      <c r="D166" s="752" t="s">
        <v>420</v>
      </c>
      <c r="F166" s="769" t="s">
        <v>613</v>
      </c>
      <c r="I166" s="769">
        <v>2760306</v>
      </c>
    </row>
    <row r="167" spans="1:9" ht="10.5">
      <c r="A167" s="753" t="s">
        <v>586</v>
      </c>
      <c r="B167" s="754" t="s">
        <v>4</v>
      </c>
      <c r="C167" s="769">
        <v>2760306</v>
      </c>
      <c r="D167" s="752" t="s">
        <v>420</v>
      </c>
      <c r="F167" s="769" t="s">
        <v>613</v>
      </c>
      <c r="H167" s="770" t="s">
        <v>845</v>
      </c>
      <c r="I167" s="769">
        <v>2760306</v>
      </c>
    </row>
    <row r="168" spans="1:9" ht="10.5">
      <c r="A168" s="753" t="s">
        <v>586</v>
      </c>
      <c r="B168" s="754" t="s">
        <v>360</v>
      </c>
      <c r="C168" s="769">
        <v>7468</v>
      </c>
      <c r="D168" s="752" t="s">
        <v>421</v>
      </c>
      <c r="F168" s="769" t="s">
        <v>613</v>
      </c>
      <c r="I168" s="769">
        <v>7468</v>
      </c>
    </row>
    <row r="169" spans="1:9" ht="10.5">
      <c r="A169" s="753" t="s">
        <v>586</v>
      </c>
      <c r="B169" s="754" t="s">
        <v>760</v>
      </c>
      <c r="C169" s="769">
        <v>7468</v>
      </c>
      <c r="D169" s="752" t="s">
        <v>421</v>
      </c>
      <c r="F169" s="769" t="s">
        <v>613</v>
      </c>
      <c r="I169" s="769">
        <v>7468</v>
      </c>
    </row>
    <row r="170" spans="1:9" ht="10.5">
      <c r="A170" s="753" t="s">
        <v>586</v>
      </c>
      <c r="B170" s="754" t="s">
        <v>4</v>
      </c>
      <c r="C170" s="769">
        <v>7468</v>
      </c>
      <c r="D170" s="752" t="s">
        <v>421</v>
      </c>
      <c r="F170" s="769" t="s">
        <v>613</v>
      </c>
      <c r="H170" s="770" t="s">
        <v>845</v>
      </c>
      <c r="I170" s="769">
        <v>7468</v>
      </c>
    </row>
    <row r="171" spans="1:9" ht="10.5">
      <c r="A171" s="753" t="s">
        <v>586</v>
      </c>
      <c r="B171" s="754" t="s">
        <v>295</v>
      </c>
      <c r="C171" s="769">
        <v>44148</v>
      </c>
      <c r="D171" s="752" t="s">
        <v>422</v>
      </c>
      <c r="F171" s="769" t="s">
        <v>613</v>
      </c>
      <c r="I171" s="769">
        <v>44148</v>
      </c>
    </row>
    <row r="172" spans="1:9" ht="10.5">
      <c r="A172" s="753" t="s">
        <v>586</v>
      </c>
      <c r="B172" s="754" t="s">
        <v>760</v>
      </c>
      <c r="C172" s="769">
        <v>44148</v>
      </c>
      <c r="D172" s="752" t="s">
        <v>422</v>
      </c>
      <c r="F172" s="769" t="s">
        <v>613</v>
      </c>
      <c r="I172" s="769">
        <v>44148</v>
      </c>
    </row>
    <row r="173" spans="1:9" ht="10.5">
      <c r="A173" s="753" t="s">
        <v>586</v>
      </c>
      <c r="B173" s="754" t="s">
        <v>423</v>
      </c>
      <c r="C173" s="769">
        <v>44148</v>
      </c>
      <c r="D173" s="752" t="s">
        <v>422</v>
      </c>
      <c r="F173" s="769" t="s">
        <v>613</v>
      </c>
      <c r="H173" s="770" t="s">
        <v>845</v>
      </c>
      <c r="I173" s="769">
        <v>44148</v>
      </c>
    </row>
    <row r="174" spans="1:9" ht="10.5">
      <c r="A174" s="753" t="s">
        <v>586</v>
      </c>
      <c r="B174" s="754" t="s">
        <v>5</v>
      </c>
      <c r="C174" s="769">
        <v>376014</v>
      </c>
      <c r="D174" s="752" t="s">
        <v>424</v>
      </c>
      <c r="F174" s="769" t="s">
        <v>613</v>
      </c>
      <c r="I174" s="769">
        <v>376014</v>
      </c>
    </row>
    <row r="175" spans="1:9" ht="10.5">
      <c r="A175" s="753" t="s">
        <v>586</v>
      </c>
      <c r="B175" s="754" t="s">
        <v>763</v>
      </c>
      <c r="C175" s="769">
        <v>367084</v>
      </c>
      <c r="D175" s="752" t="s">
        <v>425</v>
      </c>
      <c r="F175" s="769" t="s">
        <v>613</v>
      </c>
      <c r="I175" s="769">
        <v>367084</v>
      </c>
    </row>
    <row r="176" spans="1:9" ht="10.5">
      <c r="A176" s="753" t="s">
        <v>586</v>
      </c>
      <c r="B176" s="754" t="s">
        <v>283</v>
      </c>
      <c r="C176" s="769">
        <v>367084</v>
      </c>
      <c r="D176" s="752" t="s">
        <v>425</v>
      </c>
      <c r="F176" s="769" t="s">
        <v>613</v>
      </c>
      <c r="H176" s="770" t="s">
        <v>840</v>
      </c>
      <c r="I176" s="769">
        <v>367084</v>
      </c>
    </row>
    <row r="177" spans="1:9" ht="10.5">
      <c r="A177" s="753" t="s">
        <v>586</v>
      </c>
      <c r="B177" s="754" t="s">
        <v>760</v>
      </c>
      <c r="C177" s="769">
        <v>8930</v>
      </c>
      <c r="D177" s="752" t="s">
        <v>426</v>
      </c>
      <c r="F177" s="769" t="s">
        <v>613</v>
      </c>
      <c r="I177" s="769">
        <v>8930</v>
      </c>
    </row>
    <row r="178" spans="1:9" ht="10.5">
      <c r="A178" s="753" t="s">
        <v>586</v>
      </c>
      <c r="B178" s="754" t="s">
        <v>4</v>
      </c>
      <c r="C178" s="769">
        <v>8930</v>
      </c>
      <c r="D178" s="752" t="s">
        <v>426</v>
      </c>
      <c r="F178" s="769" t="s">
        <v>613</v>
      </c>
      <c r="H178" s="770" t="s">
        <v>845</v>
      </c>
      <c r="I178" s="769">
        <v>8930</v>
      </c>
    </row>
    <row r="179" spans="1:9" ht="10.5">
      <c r="A179" s="753" t="s">
        <v>586</v>
      </c>
      <c r="B179" s="754" t="s">
        <v>284</v>
      </c>
      <c r="C179" s="769">
        <v>8195297</v>
      </c>
      <c r="D179" s="752" t="s">
        <v>427</v>
      </c>
      <c r="F179" s="769" t="s">
        <v>613</v>
      </c>
      <c r="I179" s="769">
        <v>8195297</v>
      </c>
    </row>
    <row r="180" spans="1:9" ht="10.5">
      <c r="A180" s="753" t="s">
        <v>586</v>
      </c>
      <c r="B180" s="754" t="s">
        <v>766</v>
      </c>
      <c r="C180" s="769">
        <v>8195297</v>
      </c>
      <c r="D180" s="752" t="s">
        <v>427</v>
      </c>
      <c r="F180" s="769" t="s">
        <v>613</v>
      </c>
      <c r="I180" s="769">
        <v>8195297</v>
      </c>
    </row>
    <row r="181" spans="1:10" ht="10.5">
      <c r="A181" s="753" t="s">
        <v>586</v>
      </c>
      <c r="B181" s="754" t="s">
        <v>428</v>
      </c>
      <c r="C181" s="769">
        <v>8195297</v>
      </c>
      <c r="D181" s="752" t="s">
        <v>427</v>
      </c>
      <c r="F181" s="769" t="s">
        <v>613</v>
      </c>
      <c r="H181" s="770" t="s">
        <v>840</v>
      </c>
      <c r="I181" s="769">
        <v>8195297</v>
      </c>
      <c r="J181" s="771" t="s">
        <v>839</v>
      </c>
    </row>
    <row r="182" spans="1:9" ht="10.5">
      <c r="A182" s="753" t="s">
        <v>586</v>
      </c>
      <c r="B182" s="754" t="s">
        <v>8</v>
      </c>
      <c r="C182" s="769">
        <v>3251150</v>
      </c>
      <c r="D182" s="752" t="s">
        <v>429</v>
      </c>
      <c r="F182" s="769" t="s">
        <v>613</v>
      </c>
      <c r="I182" s="769">
        <v>3251150</v>
      </c>
    </row>
    <row r="183" spans="1:9" ht="10.5">
      <c r="A183" s="753" t="s">
        <v>586</v>
      </c>
      <c r="B183" s="754" t="s">
        <v>760</v>
      </c>
      <c r="C183" s="769">
        <v>3251150</v>
      </c>
      <c r="D183" s="752" t="s">
        <v>429</v>
      </c>
      <c r="F183" s="769" t="s">
        <v>613</v>
      </c>
      <c r="I183" s="769">
        <v>3251150</v>
      </c>
    </row>
    <row r="184" spans="1:10" ht="10.5">
      <c r="A184" s="753" t="s">
        <v>586</v>
      </c>
      <c r="B184" s="754" t="s">
        <v>288</v>
      </c>
      <c r="C184" s="769">
        <v>3251150</v>
      </c>
      <c r="D184" s="752" t="s">
        <v>429</v>
      </c>
      <c r="F184" s="769" t="s">
        <v>613</v>
      </c>
      <c r="H184" s="770" t="s">
        <v>840</v>
      </c>
      <c r="I184" s="769">
        <v>3251150</v>
      </c>
      <c r="J184" s="771" t="s">
        <v>839</v>
      </c>
    </row>
    <row r="185" spans="1:9" ht="10.5">
      <c r="A185" s="753" t="s">
        <v>586</v>
      </c>
      <c r="B185" s="754" t="s">
        <v>289</v>
      </c>
      <c r="C185" s="769">
        <v>1329603</v>
      </c>
      <c r="D185" s="752" t="s">
        <v>300</v>
      </c>
      <c r="F185" s="769" t="s">
        <v>613</v>
      </c>
      <c r="I185" s="769">
        <v>1329603</v>
      </c>
    </row>
    <row r="186" spans="1:9" ht="10.5">
      <c r="A186" s="753" t="s">
        <v>586</v>
      </c>
      <c r="B186" s="754" t="s">
        <v>760</v>
      </c>
      <c r="C186" s="769">
        <v>1329603</v>
      </c>
      <c r="D186" s="752" t="s">
        <v>300</v>
      </c>
      <c r="F186" s="769" t="s">
        <v>613</v>
      </c>
      <c r="I186" s="769">
        <v>1329603</v>
      </c>
    </row>
    <row r="187" spans="1:9" ht="10.5">
      <c r="A187" s="753" t="s">
        <v>586</v>
      </c>
      <c r="B187" s="754" t="s">
        <v>4</v>
      </c>
      <c r="C187" s="769">
        <v>1329603</v>
      </c>
      <c r="D187" s="752" t="s">
        <v>300</v>
      </c>
      <c r="F187" s="769" t="s">
        <v>613</v>
      </c>
      <c r="H187" s="770" t="s">
        <v>846</v>
      </c>
      <c r="I187" s="769">
        <v>1329603</v>
      </c>
    </row>
    <row r="188" spans="1:9" ht="10.5">
      <c r="A188" s="753" t="s">
        <v>586</v>
      </c>
      <c r="B188" s="754" t="s">
        <v>409</v>
      </c>
      <c r="C188" s="769">
        <v>890247</v>
      </c>
      <c r="D188" s="752" t="s">
        <v>430</v>
      </c>
      <c r="F188" s="769" t="s">
        <v>613</v>
      </c>
      <c r="I188" s="769">
        <v>890247</v>
      </c>
    </row>
    <row r="189" spans="1:9" ht="10.5">
      <c r="A189" s="753" t="s">
        <v>586</v>
      </c>
      <c r="B189" s="754" t="s">
        <v>760</v>
      </c>
      <c r="C189" s="769">
        <v>890247</v>
      </c>
      <c r="D189" s="752" t="s">
        <v>430</v>
      </c>
      <c r="F189" s="769" t="s">
        <v>613</v>
      </c>
      <c r="I189" s="769">
        <v>890247</v>
      </c>
    </row>
    <row r="190" spans="1:9" ht="10.5">
      <c r="A190" s="753" t="s">
        <v>586</v>
      </c>
      <c r="B190" s="754" t="s">
        <v>4</v>
      </c>
      <c r="C190" s="769">
        <v>890247</v>
      </c>
      <c r="D190" s="752" t="s">
        <v>430</v>
      </c>
      <c r="F190" s="769" t="s">
        <v>613</v>
      </c>
      <c r="H190" s="770" t="s">
        <v>845</v>
      </c>
      <c r="I190" s="769">
        <v>890247</v>
      </c>
    </row>
    <row r="191" spans="1:9" ht="10.5">
      <c r="A191" s="753" t="s">
        <v>586</v>
      </c>
      <c r="B191" s="754" t="s">
        <v>417</v>
      </c>
      <c r="C191" s="769">
        <v>8478646</v>
      </c>
      <c r="D191" s="752" t="s">
        <v>1565</v>
      </c>
      <c r="F191" s="769" t="s">
        <v>613</v>
      </c>
      <c r="I191" s="769">
        <v>8478646</v>
      </c>
    </row>
    <row r="192" spans="1:9" ht="10.5">
      <c r="A192" s="753" t="s">
        <v>586</v>
      </c>
      <c r="B192" s="754" t="s">
        <v>773</v>
      </c>
      <c r="C192" s="769">
        <v>8478646</v>
      </c>
      <c r="D192" s="752" t="s">
        <v>1565</v>
      </c>
      <c r="F192" s="769" t="s">
        <v>613</v>
      </c>
      <c r="I192" s="769">
        <v>8478646</v>
      </c>
    </row>
    <row r="193" spans="1:10" ht="10.5">
      <c r="A193" s="753" t="s">
        <v>586</v>
      </c>
      <c r="B193" s="754" t="s">
        <v>418</v>
      </c>
      <c r="C193" s="769">
        <v>8478646</v>
      </c>
      <c r="D193" s="752" t="s">
        <v>1565</v>
      </c>
      <c r="F193" s="769" t="s">
        <v>613</v>
      </c>
      <c r="H193" s="770" t="s">
        <v>1269</v>
      </c>
      <c r="I193" s="769">
        <v>8478646</v>
      </c>
      <c r="J193" s="754" t="s">
        <v>1274</v>
      </c>
    </row>
    <row r="194" spans="1:9" ht="10.5">
      <c r="A194" s="753" t="s">
        <v>586</v>
      </c>
      <c r="B194" s="754" t="s">
        <v>1566</v>
      </c>
      <c r="C194" s="769">
        <v>2823121</v>
      </c>
      <c r="D194" s="752">
        <v>1</v>
      </c>
      <c r="F194" s="769" t="s">
        <v>613</v>
      </c>
      <c r="I194" s="769">
        <v>2823121</v>
      </c>
    </row>
    <row r="195" spans="1:9" ht="10.5">
      <c r="A195" s="753" t="s">
        <v>586</v>
      </c>
      <c r="B195" s="754" t="s">
        <v>1567</v>
      </c>
      <c r="C195" s="769">
        <v>2823121</v>
      </c>
      <c r="D195" s="752">
        <v>1</v>
      </c>
      <c r="F195" s="769" t="s">
        <v>613</v>
      </c>
      <c r="I195" s="769">
        <v>2823121</v>
      </c>
    </row>
    <row r="196" spans="1:9" ht="10.5">
      <c r="A196" s="753" t="s">
        <v>586</v>
      </c>
      <c r="B196" s="754" t="s">
        <v>1568</v>
      </c>
      <c r="C196" s="769">
        <v>2823121</v>
      </c>
      <c r="D196" s="752">
        <v>1</v>
      </c>
      <c r="F196" s="769" t="s">
        <v>613</v>
      </c>
      <c r="I196" s="769">
        <v>2823121</v>
      </c>
    </row>
    <row r="222" spans="1:11" ht="10.5">
      <c r="A222" s="759"/>
      <c r="B222" s="760"/>
      <c r="C222" s="772"/>
      <c r="D222" s="758"/>
      <c r="E222" s="773"/>
      <c r="F222" s="772"/>
      <c r="G222" s="760"/>
      <c r="H222" s="773"/>
      <c r="I222" s="772"/>
      <c r="J222" s="760"/>
      <c r="K222" s="760"/>
    </row>
    <row r="237" spans="1:11" ht="10.5">
      <c r="A237" s="759"/>
      <c r="B237" s="760"/>
      <c r="C237" s="772"/>
      <c r="D237" s="758"/>
      <c r="E237" s="773"/>
      <c r="F237" s="772"/>
      <c r="G237" s="760"/>
      <c r="H237" s="773"/>
      <c r="I237" s="772"/>
      <c r="J237" s="760"/>
      <c r="K237" s="760"/>
    </row>
  </sheetData>
  <sheetProtection/>
  <mergeCells count="6">
    <mergeCell ref="A1:A2"/>
    <mergeCell ref="B1:B2"/>
    <mergeCell ref="K1:K2"/>
    <mergeCell ref="C1:D1"/>
    <mergeCell ref="E1:G1"/>
    <mergeCell ref="H1:J1"/>
  </mergeCells>
  <printOptions horizontalCentered="1"/>
  <pageMargins left="0.3937007874015748" right="0.3937007874015748" top="1.2598425196850394" bottom="0.5905511811023623" header="0.4724409448818898" footer="0.31496062992125984"/>
  <pageSetup firstPageNumber="97" useFirstPageNumber="1" fitToHeight="4" horizontalDpi="600" verticalDpi="600" orientation="portrait" paperSize="9" r:id="rId1"/>
  <headerFooter alignWithMargins="0">
    <oddHeader>&amp;L&amp;C&amp;14&amp;U雲林縣麥寮鄉總決算&amp;12
&amp;16歲出賸餘數(或減免、註銷數)分析表&amp;12&amp;U
中華民國 108 年度&amp;R&amp;6
&amp;12
單位：新臺幣元&amp;10
</oddHeader>
    <oddFooter>&amp;L&amp;C&amp;10&amp;P&amp;R</oddFooter>
  </headerFooter>
  <rowBreaks count="3" manualBreakCount="3">
    <brk id="63" max="255" man="1"/>
    <brk id="113" max="10" man="1"/>
    <brk id="160" max="255" man="1"/>
  </rowBreaks>
</worksheet>
</file>

<file path=xl/worksheets/sheet3.xml><?xml version="1.0" encoding="utf-8"?>
<worksheet xmlns="http://schemas.openxmlformats.org/spreadsheetml/2006/main" xmlns:r="http://schemas.openxmlformats.org/officeDocument/2006/relationships">
  <sheetPr>
    <tabColor indexed="45"/>
  </sheetPr>
  <dimension ref="A1:G29"/>
  <sheetViews>
    <sheetView zoomScalePageLayoutView="0" workbookViewId="0" topLeftCell="A1">
      <pane xSplit="3" ySplit="2" topLeftCell="D15" activePane="bottomRight" state="frozen"/>
      <selection pane="topLeft" activeCell="A1" sqref="A1"/>
      <selection pane="topRight" activeCell="D1" sqref="D1"/>
      <selection pane="bottomLeft" activeCell="A3" sqref="A3"/>
      <selection pane="bottomRight" activeCell="G16" sqref="G16:G23"/>
    </sheetView>
  </sheetViews>
  <sheetFormatPr defaultColWidth="10.16015625" defaultRowHeight="11.25"/>
  <cols>
    <col min="1" max="1" width="31.83203125" style="20" customWidth="1"/>
    <col min="2" max="3" width="18.5" style="16" customWidth="1"/>
    <col min="4" max="4" width="18.5" style="21" customWidth="1"/>
    <col min="5" max="5" width="14.5" style="26" customWidth="1"/>
    <col min="6" max="6" width="10.83203125" style="23" customWidth="1"/>
    <col min="7" max="16384" width="10.16015625" style="24" customWidth="1"/>
  </cols>
  <sheetData>
    <row r="1" spans="1:6" s="18" customFormat="1" ht="19.5" customHeight="1">
      <c r="A1" s="904" t="s">
        <v>492</v>
      </c>
      <c r="B1" s="906" t="s">
        <v>493</v>
      </c>
      <c r="C1" s="906" t="s">
        <v>494</v>
      </c>
      <c r="D1" s="907" t="s">
        <v>495</v>
      </c>
      <c r="E1" s="903" t="s">
        <v>496</v>
      </c>
      <c r="F1" s="903"/>
    </row>
    <row r="2" spans="1:6" s="18" customFormat="1" ht="39.75" customHeight="1">
      <c r="A2" s="905"/>
      <c r="B2" s="906"/>
      <c r="C2" s="906"/>
      <c r="D2" s="907"/>
      <c r="E2" s="19" t="s">
        <v>497</v>
      </c>
      <c r="F2" s="17" t="s">
        <v>498</v>
      </c>
    </row>
    <row r="3" spans="1:6" ht="27">
      <c r="A3" s="20" t="s">
        <v>499</v>
      </c>
      <c r="B3" s="16">
        <v>921888000</v>
      </c>
      <c r="C3" s="16">
        <v>961795733</v>
      </c>
      <c r="D3" s="21">
        <v>39907733</v>
      </c>
      <c r="E3" s="22">
        <v>0.04328913382102815</v>
      </c>
      <c r="F3" s="25">
        <v>1</v>
      </c>
    </row>
    <row r="4" spans="1:6" ht="27">
      <c r="A4" s="20" t="s">
        <v>500</v>
      </c>
      <c r="B4" s="16">
        <v>442452000</v>
      </c>
      <c r="C4" s="16">
        <v>467872311</v>
      </c>
      <c r="D4" s="21">
        <v>25420311</v>
      </c>
      <c r="E4" s="22">
        <v>0.05745326272680426</v>
      </c>
      <c r="F4" s="25">
        <v>0.4865</v>
      </c>
    </row>
    <row r="5" spans="1:6" ht="27">
      <c r="A5" s="20" t="s">
        <v>1052</v>
      </c>
      <c r="B5" s="46">
        <v>0</v>
      </c>
      <c r="C5" s="46">
        <v>0</v>
      </c>
      <c r="D5" s="46">
        <v>0</v>
      </c>
      <c r="E5" s="22"/>
      <c r="F5" s="25"/>
    </row>
    <row r="6" spans="1:6" ht="27">
      <c r="A6" s="20" t="s">
        <v>501</v>
      </c>
      <c r="B6" s="16">
        <v>240000</v>
      </c>
      <c r="C6" s="16">
        <v>868532</v>
      </c>
      <c r="D6" s="21">
        <v>628532</v>
      </c>
      <c r="E6" s="22">
        <v>2.6188833333333332</v>
      </c>
      <c r="F6" s="25">
        <v>0.0009</v>
      </c>
    </row>
    <row r="7" spans="1:6" ht="27">
      <c r="A7" s="20" t="s">
        <v>502</v>
      </c>
      <c r="B7" s="16">
        <v>8315000</v>
      </c>
      <c r="C7" s="16">
        <v>26661140</v>
      </c>
      <c r="D7" s="21">
        <v>18346140</v>
      </c>
      <c r="E7" s="22">
        <v>2.206390859891762</v>
      </c>
      <c r="F7" s="25">
        <v>0.0278</v>
      </c>
    </row>
    <row r="8" spans="1:6" ht="27">
      <c r="A8" s="20" t="s">
        <v>1053</v>
      </c>
      <c r="B8" s="46">
        <v>0</v>
      </c>
      <c r="C8" s="46">
        <v>0</v>
      </c>
      <c r="D8" s="46">
        <v>0</v>
      </c>
      <c r="E8" s="22"/>
      <c r="F8" s="25"/>
    </row>
    <row r="9" spans="1:6" ht="27">
      <c r="A9" s="20" t="s">
        <v>503</v>
      </c>
      <c r="B9" s="16">
        <v>733000</v>
      </c>
      <c r="C9" s="16">
        <v>716801</v>
      </c>
      <c r="D9" s="21">
        <v>-16199</v>
      </c>
      <c r="E9" s="22">
        <v>-0.022099590723055933</v>
      </c>
      <c r="F9" s="25">
        <v>0.0007</v>
      </c>
    </row>
    <row r="10" spans="1:6" ht="27">
      <c r="A10" s="20" t="s">
        <v>1054</v>
      </c>
      <c r="B10" s="46">
        <v>0</v>
      </c>
      <c r="C10" s="46">
        <v>0</v>
      </c>
      <c r="D10" s="46">
        <v>0</v>
      </c>
      <c r="E10" s="22"/>
      <c r="F10" s="25"/>
    </row>
    <row r="11" spans="1:6" ht="27">
      <c r="A11" s="20" t="s">
        <v>504</v>
      </c>
      <c r="B11" s="16">
        <v>21162000</v>
      </c>
      <c r="C11" s="16">
        <v>20134136</v>
      </c>
      <c r="D11" s="21">
        <v>-1027864</v>
      </c>
      <c r="E11" s="22">
        <v>-0.048571212550798604</v>
      </c>
      <c r="F11" s="25">
        <v>0.0209</v>
      </c>
    </row>
    <row r="12" spans="1:6" ht="27">
      <c r="A12" s="20" t="s">
        <v>505</v>
      </c>
      <c r="B12" s="16">
        <v>442686000</v>
      </c>
      <c r="C12" s="16">
        <v>433497474</v>
      </c>
      <c r="D12" s="21">
        <v>-9188526</v>
      </c>
      <c r="E12" s="22">
        <v>-0.020756305823992627</v>
      </c>
      <c r="F12" s="25">
        <v>0.4507</v>
      </c>
    </row>
    <row r="13" spans="1:6" ht="27">
      <c r="A13" s="20" t="s">
        <v>1055</v>
      </c>
      <c r="B13" s="46">
        <v>0</v>
      </c>
      <c r="C13" s="46">
        <v>0</v>
      </c>
      <c r="D13" s="46">
        <v>0</v>
      </c>
      <c r="E13" s="22"/>
      <c r="F13" s="25"/>
    </row>
    <row r="14" spans="1:6" ht="27">
      <c r="A14" s="20" t="s">
        <v>506</v>
      </c>
      <c r="B14" s="16">
        <v>6300000</v>
      </c>
      <c r="C14" s="16">
        <v>12045339</v>
      </c>
      <c r="D14" s="21">
        <v>5745339</v>
      </c>
      <c r="E14" s="22">
        <v>0.9119585714285714</v>
      </c>
      <c r="F14" s="25">
        <v>0.0125</v>
      </c>
    </row>
    <row r="15" spans="1:6" ht="27">
      <c r="A15" s="20" t="s">
        <v>507</v>
      </c>
      <c r="B15" s="16">
        <v>1130731000</v>
      </c>
      <c r="C15" s="16">
        <v>1021124291</v>
      </c>
      <c r="D15" s="21">
        <v>-109606709</v>
      </c>
      <c r="E15" s="22">
        <v>-0.09693438050252447</v>
      </c>
      <c r="F15" s="25">
        <v>1</v>
      </c>
    </row>
    <row r="16" spans="1:7" ht="27">
      <c r="A16" s="20" t="s">
        <v>508</v>
      </c>
      <c r="B16" s="16">
        <v>503355600</v>
      </c>
      <c r="C16" s="16">
        <v>478592332</v>
      </c>
      <c r="D16" s="21">
        <v>-24763268</v>
      </c>
      <c r="E16" s="22">
        <v>-0.04919636932617815</v>
      </c>
      <c r="F16" s="25">
        <v>0.4686915551987393</v>
      </c>
      <c r="G16" s="879"/>
    </row>
    <row r="17" spans="1:7" ht="27">
      <c r="A17" s="20" t="s">
        <v>509</v>
      </c>
      <c r="B17" s="16">
        <v>100238000</v>
      </c>
      <c r="C17" s="16">
        <v>86159593</v>
      </c>
      <c r="D17" s="21">
        <v>-14078407</v>
      </c>
      <c r="E17" s="22">
        <v>-0.14044979947724415</v>
      </c>
      <c r="F17" s="25">
        <v>0.08437718479463731</v>
      </c>
      <c r="G17" s="879"/>
    </row>
    <row r="18" spans="1:7" ht="27">
      <c r="A18" s="20" t="s">
        <v>510</v>
      </c>
      <c r="B18" s="16">
        <v>214797000</v>
      </c>
      <c r="C18" s="16">
        <v>186044825</v>
      </c>
      <c r="D18" s="21">
        <v>-28752175</v>
      </c>
      <c r="E18" s="22">
        <v>-0.1338574328319297</v>
      </c>
      <c r="F18" s="25">
        <v>0.18219606235966038</v>
      </c>
      <c r="G18" s="879"/>
    </row>
    <row r="19" spans="1:7" ht="27">
      <c r="A19" s="20" t="s">
        <v>511</v>
      </c>
      <c r="B19" s="16">
        <v>78332000</v>
      </c>
      <c r="C19" s="16">
        <v>72205773</v>
      </c>
      <c r="D19" s="21">
        <v>-6126227</v>
      </c>
      <c r="E19" s="22">
        <v>-0.07820848439973446</v>
      </c>
      <c r="F19" s="25">
        <v>0.07071203147002601</v>
      </c>
      <c r="G19" s="879"/>
    </row>
    <row r="20" spans="1:7" ht="27">
      <c r="A20" s="20" t="s">
        <v>512</v>
      </c>
      <c r="B20" s="16">
        <v>205500279</v>
      </c>
      <c r="C20" s="16">
        <v>184858269</v>
      </c>
      <c r="D20" s="21">
        <v>-20642010</v>
      </c>
      <c r="E20" s="22">
        <v>-0.10044760085216235</v>
      </c>
      <c r="F20" s="25">
        <v>0.18103405298385952</v>
      </c>
      <c r="G20" s="879"/>
    </row>
    <row r="21" spans="1:7" ht="27">
      <c r="A21" s="20" t="s">
        <v>513</v>
      </c>
      <c r="B21" s="16">
        <v>13715000</v>
      </c>
      <c r="C21" s="16">
        <v>10920820</v>
      </c>
      <c r="D21" s="21">
        <f>C21-B21</f>
        <v>-2794180</v>
      </c>
      <c r="E21" s="22">
        <v>-0.20373168064163324</v>
      </c>
      <c r="F21" s="25">
        <v>0.0107</v>
      </c>
      <c r="G21" s="879"/>
    </row>
    <row r="22" spans="1:7" ht="27">
      <c r="A22" s="20" t="s">
        <v>1056</v>
      </c>
      <c r="B22" s="46">
        <v>0</v>
      </c>
      <c r="C22" s="46">
        <v>0</v>
      </c>
      <c r="D22" s="46">
        <v>0</v>
      </c>
      <c r="E22" s="22"/>
      <c r="F22" s="25"/>
      <c r="G22" s="879"/>
    </row>
    <row r="23" spans="1:7" ht="27">
      <c r="A23" s="20" t="s">
        <v>514</v>
      </c>
      <c r="B23" s="16">
        <v>14793121</v>
      </c>
      <c r="C23" s="16">
        <v>2342679</v>
      </c>
      <c r="D23" s="21">
        <f>C23-B23</f>
        <v>-12450442</v>
      </c>
      <c r="E23" s="22">
        <v>-0.8416372718103232</v>
      </c>
      <c r="F23" s="25">
        <v>0.0023</v>
      </c>
      <c r="G23" s="879"/>
    </row>
    <row r="24" spans="1:4" ht="27">
      <c r="A24" s="20" t="s">
        <v>551</v>
      </c>
      <c r="B24" s="16">
        <v>-208843000</v>
      </c>
      <c r="C24" s="16">
        <v>-59328558</v>
      </c>
      <c r="D24" s="16">
        <v>149514442</v>
      </c>
    </row>
    <row r="29" spans="1:6" ht="13.5">
      <c r="A29" s="27"/>
      <c r="B29" s="28"/>
      <c r="C29" s="28"/>
      <c r="D29" s="29"/>
      <c r="E29" s="30"/>
      <c r="F29" s="31"/>
    </row>
  </sheetData>
  <sheetProtection/>
  <mergeCells count="5">
    <mergeCell ref="E1:F1"/>
    <mergeCell ref="A1:A2"/>
    <mergeCell ref="B1:B2"/>
    <mergeCell ref="C1:C2"/>
    <mergeCell ref="D1:D2"/>
  </mergeCells>
  <printOptions horizontalCentered="1"/>
  <pageMargins left="0.3937007874015748" right="0.3937007874015748" top="1.4173228346456694" bottom="0.5905511811023623" header="0.4724409448818898" footer="0.31496062992125984"/>
  <pageSetup firstPageNumber="13" useFirstPageNumber="1" horizontalDpi="600" verticalDpi="600" orientation="portrait" paperSize="9" r:id="rId1"/>
  <headerFooter alignWithMargins="0">
    <oddHeader>&amp;L&amp;C&amp;18&amp;U雲林縣麥寮鄉總決算&amp;10
&amp;22歲入歲出簡明比較分析表&amp;10&amp;U
&amp;12中華民國108年度&amp;R&amp;42
&amp;10單位：新臺幣元</oddHeader>
    <oddFooter>&amp;L&amp;C&amp;P&amp;R</oddFooter>
  </headerFooter>
</worksheet>
</file>

<file path=xl/worksheets/sheet30.xml><?xml version="1.0" encoding="utf-8"?>
<worksheet xmlns="http://schemas.openxmlformats.org/spreadsheetml/2006/main" xmlns:r="http://schemas.openxmlformats.org/officeDocument/2006/relationships">
  <sheetPr>
    <tabColor indexed="45"/>
  </sheetPr>
  <dimension ref="A1:G38"/>
  <sheetViews>
    <sheetView zoomScalePageLayoutView="0" workbookViewId="0" topLeftCell="A7">
      <selection activeCell="E15" sqref="E15"/>
    </sheetView>
  </sheetViews>
  <sheetFormatPr defaultColWidth="8.33203125" defaultRowHeight="11.25"/>
  <cols>
    <col min="1" max="1" width="31.16015625" style="452" customWidth="1"/>
    <col min="2" max="2" width="19.83203125" style="456" customWidth="1"/>
    <col min="3" max="3" width="12.83203125" style="456" customWidth="1"/>
    <col min="4" max="4" width="14.16015625" style="456" customWidth="1"/>
    <col min="5" max="5" width="10.83203125" style="456" customWidth="1"/>
    <col min="6" max="6" width="9.66015625" style="456" customWidth="1"/>
    <col min="7" max="7" width="19.5" style="456" customWidth="1"/>
    <col min="8" max="8" width="12.33203125" style="451" customWidth="1"/>
    <col min="9" max="16384" width="8.33203125" style="451" customWidth="1"/>
  </cols>
  <sheetData>
    <row r="1" spans="1:7" ht="21" customHeight="1">
      <c r="A1" s="1044" t="s">
        <v>595</v>
      </c>
      <c r="B1" s="1043" t="s">
        <v>20</v>
      </c>
      <c r="C1" s="1042" t="s">
        <v>21</v>
      </c>
      <c r="D1" s="1042"/>
      <c r="E1" s="1043" t="s">
        <v>22</v>
      </c>
      <c r="F1" s="1042" t="s">
        <v>23</v>
      </c>
      <c r="G1" s="1043" t="s">
        <v>680</v>
      </c>
    </row>
    <row r="2" spans="1:7" ht="51" customHeight="1">
      <c r="A2" s="1045"/>
      <c r="B2" s="1043"/>
      <c r="C2" s="450" t="s">
        <v>24</v>
      </c>
      <c r="D2" s="450" t="s">
        <v>25</v>
      </c>
      <c r="E2" s="1043"/>
      <c r="F2" s="1042"/>
      <c r="G2" s="1043"/>
    </row>
    <row r="3" spans="1:7" ht="19.5" customHeight="1">
      <c r="A3" s="887" t="s">
        <v>780</v>
      </c>
      <c r="B3" s="893">
        <f>B4+B11</f>
        <v>1700514388</v>
      </c>
      <c r="C3" s="454"/>
      <c r="D3" s="454"/>
      <c r="E3" s="454"/>
      <c r="F3" s="454"/>
      <c r="G3" s="893">
        <f>G4+G11</f>
        <v>1700514388</v>
      </c>
    </row>
    <row r="4" spans="1:7" ht="19.5" customHeight="1">
      <c r="A4" s="888" t="s">
        <v>1505</v>
      </c>
      <c r="B4" s="894">
        <f>SUM(B5:B10)</f>
        <v>857328856</v>
      </c>
      <c r="C4" s="454"/>
      <c r="D4" s="454"/>
      <c r="E4" s="454"/>
      <c r="F4" s="454"/>
      <c r="G4" s="894">
        <f>SUM(G5:G10)</f>
        <v>857328856</v>
      </c>
    </row>
    <row r="5" spans="1:7" ht="19.5" customHeight="1">
      <c r="A5" s="889" t="s">
        <v>1510</v>
      </c>
      <c r="B5" s="895">
        <v>854456556</v>
      </c>
      <c r="C5" s="454"/>
      <c r="D5" s="454"/>
      <c r="E5" s="454"/>
      <c r="F5" s="454"/>
      <c r="G5" s="895">
        <v>854456556</v>
      </c>
    </row>
    <row r="6" spans="1:7" ht="19.5" customHeight="1">
      <c r="A6" s="889" t="s">
        <v>1511</v>
      </c>
      <c r="B6" s="895">
        <v>0</v>
      </c>
      <c r="C6" s="454"/>
      <c r="D6" s="454"/>
      <c r="E6" s="454"/>
      <c r="F6" s="454"/>
      <c r="G6" s="895">
        <v>0</v>
      </c>
    </row>
    <row r="7" spans="1:7" ht="19.5" customHeight="1">
      <c r="A7" s="889" t="s">
        <v>1512</v>
      </c>
      <c r="B7" s="895">
        <v>134000</v>
      </c>
      <c r="C7" s="454"/>
      <c r="D7" s="454"/>
      <c r="E7" s="454"/>
      <c r="F7" s="454"/>
      <c r="G7" s="895">
        <v>134000</v>
      </c>
    </row>
    <row r="8" spans="1:7" ht="19.5" customHeight="1">
      <c r="A8" s="889" t="s">
        <v>1513</v>
      </c>
      <c r="B8" s="895">
        <v>0</v>
      </c>
      <c r="C8" s="454"/>
      <c r="D8" s="454"/>
      <c r="E8" s="454"/>
      <c r="F8" s="454"/>
      <c r="G8" s="895">
        <v>0</v>
      </c>
    </row>
    <row r="9" spans="1:7" ht="19.5" customHeight="1">
      <c r="A9" s="889" t="s">
        <v>1531</v>
      </c>
      <c r="B9" s="895">
        <v>2736200</v>
      </c>
      <c r="C9" s="454"/>
      <c r="D9" s="454"/>
      <c r="E9" s="454"/>
      <c r="F9" s="454"/>
      <c r="G9" s="895">
        <v>2736200</v>
      </c>
    </row>
    <row r="10" spans="1:7" ht="19.5" customHeight="1">
      <c r="A10" s="889" t="s">
        <v>1514</v>
      </c>
      <c r="B10" s="895">
        <v>2100</v>
      </c>
      <c r="C10" s="454"/>
      <c r="D10" s="454"/>
      <c r="E10" s="454"/>
      <c r="F10" s="454"/>
      <c r="G10" s="895">
        <v>2100</v>
      </c>
    </row>
    <row r="11" spans="1:7" ht="19.5" customHeight="1">
      <c r="A11" s="888" t="s">
        <v>1506</v>
      </c>
      <c r="B11" s="896">
        <f>SUM(B12:B18)</f>
        <v>843185532</v>
      </c>
      <c r="C11" s="454"/>
      <c r="D11" s="454"/>
      <c r="E11" s="454"/>
      <c r="F11" s="454"/>
      <c r="G11" s="896">
        <f>SUM(G12:G18)</f>
        <v>843185532</v>
      </c>
    </row>
    <row r="12" spans="1:7" ht="19.5" customHeight="1">
      <c r="A12" s="889" t="s">
        <v>1515</v>
      </c>
      <c r="B12" s="895">
        <v>0</v>
      </c>
      <c r="C12" s="454"/>
      <c r="D12" s="454"/>
      <c r="E12" s="454"/>
      <c r="F12" s="454"/>
      <c r="G12" s="895">
        <v>0</v>
      </c>
    </row>
    <row r="13" spans="1:7" ht="19.5" customHeight="1">
      <c r="A13" s="889" t="s">
        <v>1516</v>
      </c>
      <c r="B13" s="895">
        <v>0</v>
      </c>
      <c r="C13" s="454"/>
      <c r="D13" s="454"/>
      <c r="E13" s="454"/>
      <c r="F13" s="454"/>
      <c r="G13" s="895">
        <v>0</v>
      </c>
    </row>
    <row r="14" spans="1:7" ht="19.5" customHeight="1">
      <c r="A14" s="889" t="s">
        <v>1517</v>
      </c>
      <c r="B14" s="895">
        <v>0</v>
      </c>
      <c r="C14" s="454"/>
      <c r="D14" s="454"/>
      <c r="E14" s="454"/>
      <c r="F14" s="454"/>
      <c r="G14" s="895">
        <v>0</v>
      </c>
    </row>
    <row r="15" spans="1:7" ht="19.5" customHeight="1">
      <c r="A15" s="889" t="s">
        <v>1518</v>
      </c>
      <c r="B15" s="895">
        <v>0</v>
      </c>
      <c r="C15" s="454"/>
      <c r="D15" s="454"/>
      <c r="E15" s="454"/>
      <c r="F15" s="454"/>
      <c r="G15" s="895">
        <v>0</v>
      </c>
    </row>
    <row r="16" spans="1:7" ht="19.5" customHeight="1">
      <c r="A16" s="889" t="s">
        <v>1519</v>
      </c>
      <c r="B16" s="895">
        <f>574178015+73826195+149250572+7224193+31440889+6855150</f>
        <v>842775014</v>
      </c>
      <c r="C16" s="454"/>
      <c r="D16" s="454"/>
      <c r="E16" s="454"/>
      <c r="F16" s="454"/>
      <c r="G16" s="895">
        <f>574178015+73826195+149250572+7224193+31440889+6855150</f>
        <v>842775014</v>
      </c>
    </row>
    <row r="17" spans="1:7" ht="19.5" customHeight="1">
      <c r="A17" s="889" t="s">
        <v>1520</v>
      </c>
      <c r="B17" s="895">
        <v>410518</v>
      </c>
      <c r="C17" s="454"/>
      <c r="D17" s="454"/>
      <c r="E17" s="454"/>
      <c r="F17" s="454"/>
      <c r="G17" s="895">
        <v>410518</v>
      </c>
    </row>
    <row r="18" spans="1:7" ht="19.5" customHeight="1">
      <c r="A18" s="889" t="s">
        <v>1521</v>
      </c>
      <c r="B18" s="895">
        <v>0</v>
      </c>
      <c r="C18" s="454"/>
      <c r="D18" s="454"/>
      <c r="E18" s="454"/>
      <c r="F18" s="454"/>
      <c r="G18" s="895">
        <v>0</v>
      </c>
    </row>
    <row r="19" spans="1:7" ht="19.5" customHeight="1">
      <c r="A19" s="890" t="s">
        <v>1507</v>
      </c>
      <c r="B19" s="897">
        <f>B3</f>
        <v>1700514388</v>
      </c>
      <c r="C19" s="454"/>
      <c r="D19" s="454"/>
      <c r="E19" s="454"/>
      <c r="F19" s="454"/>
      <c r="G19" s="897">
        <f>G3</f>
        <v>1700514388</v>
      </c>
    </row>
    <row r="20" spans="1:7" ht="19.5" customHeight="1">
      <c r="A20" s="891" t="s">
        <v>781</v>
      </c>
      <c r="B20" s="894">
        <f>B21+B26</f>
        <v>414063862</v>
      </c>
      <c r="C20" s="454"/>
      <c r="D20" s="454"/>
      <c r="E20" s="454"/>
      <c r="F20" s="454"/>
      <c r="G20" s="894">
        <f>G21+G26</f>
        <v>414063862</v>
      </c>
    </row>
    <row r="21" spans="1:7" ht="19.5" customHeight="1">
      <c r="A21" s="888" t="s">
        <v>1508</v>
      </c>
      <c r="B21" s="894">
        <f>SUM(B22:B25)</f>
        <v>414063862</v>
      </c>
      <c r="C21" s="454"/>
      <c r="D21" s="454"/>
      <c r="E21" s="454"/>
      <c r="F21" s="454"/>
      <c r="G21" s="894">
        <f>SUM(G22:G25)</f>
        <v>414063862</v>
      </c>
    </row>
    <row r="22" spans="1:7" ht="19.5" customHeight="1">
      <c r="A22" s="889" t="s">
        <v>1522</v>
      </c>
      <c r="B22" s="895">
        <v>0</v>
      </c>
      <c r="C22" s="454"/>
      <c r="D22" s="454"/>
      <c r="E22" s="454"/>
      <c r="F22" s="454"/>
      <c r="G22" s="895">
        <v>0</v>
      </c>
    </row>
    <row r="23" spans="1:7" ht="19.5" customHeight="1">
      <c r="A23" s="889" t="s">
        <v>1523</v>
      </c>
      <c r="B23" s="895">
        <v>284210783</v>
      </c>
      <c r="C23" s="454"/>
      <c r="D23" s="454"/>
      <c r="E23" s="454"/>
      <c r="F23" s="454"/>
      <c r="G23" s="895">
        <v>284210783</v>
      </c>
    </row>
    <row r="24" spans="1:7" ht="19.5" customHeight="1">
      <c r="A24" s="889" t="s">
        <v>1524</v>
      </c>
      <c r="B24" s="895">
        <f>2383640+1313000</f>
        <v>3696640</v>
      </c>
      <c r="C24" s="454"/>
      <c r="D24" s="454"/>
      <c r="E24" s="454"/>
      <c r="F24" s="454"/>
      <c r="G24" s="895">
        <f>2383640+1313000</f>
        <v>3696640</v>
      </c>
    </row>
    <row r="25" spans="1:7" ht="19.5" customHeight="1">
      <c r="A25" s="889" t="s">
        <v>1525</v>
      </c>
      <c r="B25" s="895">
        <f>50501247+75655192</f>
        <v>126156439</v>
      </c>
      <c r="C25" s="454"/>
      <c r="D25" s="454"/>
      <c r="E25" s="454"/>
      <c r="F25" s="454"/>
      <c r="G25" s="895">
        <f>50501247+75655192</f>
        <v>126156439</v>
      </c>
    </row>
    <row r="26" spans="1:7" ht="19.5" customHeight="1">
      <c r="A26" s="888" t="s">
        <v>1526</v>
      </c>
      <c r="B26" s="894">
        <f>SUM(B27:B28)</f>
        <v>0</v>
      </c>
      <c r="C26" s="454"/>
      <c r="D26" s="454"/>
      <c r="E26" s="454"/>
      <c r="F26" s="454"/>
      <c r="G26" s="894">
        <f>SUM(G27:G28)</f>
        <v>0</v>
      </c>
    </row>
    <row r="27" spans="1:7" ht="19.5" customHeight="1">
      <c r="A27" s="889" t="s">
        <v>1527</v>
      </c>
      <c r="B27" s="895">
        <v>0</v>
      </c>
      <c r="C27" s="454"/>
      <c r="D27" s="454"/>
      <c r="E27" s="454"/>
      <c r="F27" s="454"/>
      <c r="G27" s="895">
        <v>0</v>
      </c>
    </row>
    <row r="28" spans="1:7" ht="19.5" customHeight="1">
      <c r="A28" s="889" t="s">
        <v>1528</v>
      </c>
      <c r="B28" s="895">
        <v>0</v>
      </c>
      <c r="G28" s="895">
        <v>0</v>
      </c>
    </row>
    <row r="29" spans="1:7" ht="19.5" customHeight="1">
      <c r="A29" s="891" t="s">
        <v>804</v>
      </c>
      <c r="B29" s="897">
        <f>B30</f>
        <v>1286450526</v>
      </c>
      <c r="G29" s="897">
        <f>G30</f>
        <v>1286450526</v>
      </c>
    </row>
    <row r="30" spans="1:7" ht="19.5" customHeight="1">
      <c r="A30" s="888" t="s">
        <v>1529</v>
      </c>
      <c r="B30" s="897">
        <f>B3-B20</f>
        <v>1286450526</v>
      </c>
      <c r="G30" s="897">
        <f>G3-G20</f>
        <v>1286450526</v>
      </c>
    </row>
    <row r="31" spans="1:7" ht="19.5" customHeight="1">
      <c r="A31" s="892" t="s">
        <v>1509</v>
      </c>
      <c r="B31" s="896">
        <f>B20+B29</f>
        <v>1700514388</v>
      </c>
      <c r="G31" s="896">
        <f>G20+G29</f>
        <v>1700514388</v>
      </c>
    </row>
    <row r="34" ht="8.25" customHeight="1"/>
    <row r="37" spans="1:7" ht="13.5">
      <c r="A37" s="453"/>
      <c r="B37" s="455"/>
      <c r="C37" s="455"/>
      <c r="D37" s="455"/>
      <c r="E37" s="455"/>
      <c r="F37" s="455"/>
      <c r="G37" s="455"/>
    </row>
    <row r="38" spans="1:7" ht="15.75" customHeight="1">
      <c r="A38" s="1041" t="s">
        <v>1530</v>
      </c>
      <c r="B38" s="1041"/>
      <c r="C38" s="1041"/>
      <c r="D38" s="1041"/>
      <c r="E38" s="1041"/>
      <c r="F38" s="1041"/>
      <c r="G38" s="1041"/>
    </row>
  </sheetData>
  <sheetProtection/>
  <mergeCells count="7">
    <mergeCell ref="A38:G38"/>
    <mergeCell ref="F1:F2"/>
    <mergeCell ref="G1:G2"/>
    <mergeCell ref="A1:A2"/>
    <mergeCell ref="C1:D1"/>
    <mergeCell ref="B1:B2"/>
    <mergeCell ref="E1:E2"/>
  </mergeCells>
  <printOptions horizontalCentered="1"/>
  <pageMargins left="0.3937007874015748" right="0.3937007874015748" top="1.2598425196850394" bottom="0.7086614173228347" header="0.4330708661417323" footer="0.4724409448818898"/>
  <pageSetup firstPageNumber="101" useFirstPageNumber="1" horizontalDpi="600" verticalDpi="600" orientation="portrait" paperSize="9" r:id="rId3"/>
  <headerFooter alignWithMargins="0">
    <oddHeader>&amp;L&amp;10
&amp;C&amp;14&amp;U雲林縣麥寮鄉總決算&amp;10&amp;U
&amp;16&amp;U整體資產負債表
&amp;12&amp;U中華民國 108 年度&amp;R&amp;12
&amp;10
單位：新臺幣元</oddHeader>
    <oddFooter>&amp;C&amp;P</oddFooter>
  </headerFooter>
  <legacyDrawing r:id="rId2"/>
</worksheet>
</file>

<file path=xl/worksheets/sheet31.xml><?xml version="1.0" encoding="utf-8"?>
<worksheet xmlns="http://schemas.openxmlformats.org/spreadsheetml/2006/main" xmlns:r="http://schemas.openxmlformats.org/officeDocument/2006/relationships">
  <dimension ref="A1:R48"/>
  <sheetViews>
    <sheetView zoomScalePageLayoutView="0" workbookViewId="0" topLeftCell="A4">
      <pane xSplit="3" ySplit="5" topLeftCell="F9" activePane="bottomRight" state="frozen"/>
      <selection pane="topLeft" activeCell="A4" sqref="A4"/>
      <selection pane="topRight" activeCell="D4" sqref="D4"/>
      <selection pane="bottomLeft" activeCell="A9" sqref="A9"/>
      <selection pane="bottomRight" activeCell="R9" activeCellId="2" sqref="R19 R11 R9"/>
    </sheetView>
  </sheetViews>
  <sheetFormatPr defaultColWidth="10.16015625" defaultRowHeight="11.25"/>
  <cols>
    <col min="1" max="1" width="5.16015625" style="466" customWidth="1"/>
    <col min="2" max="2" width="4.83203125" style="466" customWidth="1"/>
    <col min="3" max="3" width="25.16015625" style="467" customWidth="1"/>
    <col min="4" max="4" width="13.5" style="468" customWidth="1"/>
    <col min="5" max="5" width="12.66015625" style="468" customWidth="1"/>
    <col min="6" max="6" width="13" style="468" customWidth="1"/>
    <col min="7" max="7" width="13.5" style="468" customWidth="1"/>
    <col min="8" max="8" width="13" style="468" customWidth="1"/>
    <col min="9" max="10" width="13.16015625" style="468" customWidth="1"/>
    <col min="11" max="11" width="12.33203125" style="468" customWidth="1"/>
    <col min="12" max="12" width="11.5" style="468" customWidth="1"/>
    <col min="13" max="13" width="12.66015625" style="468" customWidth="1"/>
    <col min="14" max="15" width="13.16015625" style="468" customWidth="1"/>
    <col min="16" max="16" width="12.83203125" style="468" customWidth="1"/>
    <col min="17" max="18" width="14.16015625" style="468" customWidth="1"/>
    <col min="19" max="16384" width="10.16015625" style="465" customWidth="1"/>
  </cols>
  <sheetData>
    <row r="1" spans="1:18" s="460" customFormat="1" ht="25.5" customHeight="1">
      <c r="A1" s="457"/>
      <c r="B1" s="457"/>
      <c r="C1" s="457"/>
      <c r="D1" s="458"/>
      <c r="E1" s="458"/>
      <c r="F1" s="458"/>
      <c r="G1" s="1054" t="s">
        <v>1038</v>
      </c>
      <c r="H1" s="1054"/>
      <c r="I1" s="1054"/>
      <c r="J1" s="1055" t="s">
        <v>1039</v>
      </c>
      <c r="K1" s="1055"/>
      <c r="L1" s="1055"/>
      <c r="M1" s="459"/>
      <c r="N1" s="459"/>
      <c r="O1" s="459"/>
      <c r="P1" s="459"/>
      <c r="Q1" s="459"/>
      <c r="R1" s="458"/>
    </row>
    <row r="2" spans="1:18" s="460" customFormat="1" ht="30" customHeight="1">
      <c r="A2" s="461"/>
      <c r="B2" s="457"/>
      <c r="C2" s="457"/>
      <c r="D2" s="458"/>
      <c r="E2" s="458"/>
      <c r="F2" s="458"/>
      <c r="G2" s="1051" t="s">
        <v>27</v>
      </c>
      <c r="H2" s="1051"/>
      <c r="I2" s="1051"/>
      <c r="J2" s="1052" t="s">
        <v>28</v>
      </c>
      <c r="K2" s="1052"/>
      <c r="L2" s="1052"/>
      <c r="M2" s="459"/>
      <c r="N2" s="459"/>
      <c r="O2" s="459"/>
      <c r="P2" s="459"/>
      <c r="Q2" s="459"/>
      <c r="R2" s="458"/>
    </row>
    <row r="3" spans="2:18" s="460" customFormat="1" ht="16.5" customHeight="1">
      <c r="B3" s="457"/>
      <c r="C3" s="457"/>
      <c r="D3" s="462"/>
      <c r="E3" s="462"/>
      <c r="F3" s="462"/>
      <c r="G3" s="462"/>
      <c r="H3" s="1060" t="s">
        <v>686</v>
      </c>
      <c r="I3" s="1060"/>
      <c r="J3" s="1059" t="s">
        <v>593</v>
      </c>
      <c r="K3" s="1059"/>
      <c r="L3" s="463"/>
      <c r="M3" s="464"/>
      <c r="N3" s="464"/>
      <c r="O3" s="464"/>
      <c r="P3" s="1062" t="s">
        <v>575</v>
      </c>
      <c r="Q3" s="1062"/>
      <c r="R3" s="1062"/>
    </row>
    <row r="4" spans="1:18" ht="24.75" customHeight="1">
      <c r="A4" s="1061" t="s">
        <v>595</v>
      </c>
      <c r="B4" s="1061"/>
      <c r="C4" s="1061"/>
      <c r="D4" s="1046" t="s">
        <v>596</v>
      </c>
      <c r="E4" s="1046" t="s">
        <v>29</v>
      </c>
      <c r="F4" s="472"/>
      <c r="G4" s="473"/>
      <c r="H4" s="473"/>
      <c r="I4" s="474" t="s">
        <v>30</v>
      </c>
      <c r="J4" s="472"/>
      <c r="K4" s="473" t="s">
        <v>31</v>
      </c>
      <c r="L4" s="473"/>
      <c r="M4" s="473" t="s">
        <v>32</v>
      </c>
      <c r="N4" s="473"/>
      <c r="O4" s="473"/>
      <c r="P4" s="473"/>
      <c r="Q4" s="473"/>
      <c r="R4" s="1056" t="s">
        <v>33</v>
      </c>
    </row>
    <row r="5" spans="1:18" ht="15" customHeight="1">
      <c r="A5" s="1063" t="s">
        <v>600</v>
      </c>
      <c r="B5" s="1063" t="s">
        <v>601</v>
      </c>
      <c r="C5" s="1066" t="s">
        <v>34</v>
      </c>
      <c r="D5" s="1049"/>
      <c r="E5" s="1047"/>
      <c r="F5" s="1053" t="s">
        <v>35</v>
      </c>
      <c r="G5" s="1053" t="s">
        <v>36</v>
      </c>
      <c r="H5" s="1053" t="s">
        <v>37</v>
      </c>
      <c r="I5" s="1053" t="s">
        <v>38</v>
      </c>
      <c r="J5" s="1053" t="s">
        <v>39</v>
      </c>
      <c r="K5" s="1053" t="s">
        <v>40</v>
      </c>
      <c r="L5" s="1053" t="s">
        <v>41</v>
      </c>
      <c r="M5" s="1053" t="s">
        <v>42</v>
      </c>
      <c r="N5" s="1053" t="s">
        <v>43</v>
      </c>
      <c r="O5" s="1046" t="s">
        <v>44</v>
      </c>
      <c r="P5" s="1053" t="s">
        <v>45</v>
      </c>
      <c r="Q5" s="1069" t="s">
        <v>680</v>
      </c>
      <c r="R5" s="1057"/>
    </row>
    <row r="6" spans="1:18" ht="15" customHeight="1">
      <c r="A6" s="1064"/>
      <c r="B6" s="1064"/>
      <c r="C6" s="1067"/>
      <c r="D6" s="1049"/>
      <c r="E6" s="1047"/>
      <c r="F6" s="1053"/>
      <c r="G6" s="1053"/>
      <c r="H6" s="1053"/>
      <c r="I6" s="1053"/>
      <c r="J6" s="1053"/>
      <c r="K6" s="1053"/>
      <c r="L6" s="1053"/>
      <c r="M6" s="1053"/>
      <c r="N6" s="1053"/>
      <c r="O6" s="1049"/>
      <c r="P6" s="1053"/>
      <c r="Q6" s="1069"/>
      <c r="R6" s="1057"/>
    </row>
    <row r="7" spans="1:18" ht="30" customHeight="1">
      <c r="A7" s="1065"/>
      <c r="B7" s="1065"/>
      <c r="C7" s="1068"/>
      <c r="D7" s="1050"/>
      <c r="E7" s="1048"/>
      <c r="F7" s="1053"/>
      <c r="G7" s="1053"/>
      <c r="H7" s="1053"/>
      <c r="I7" s="1053"/>
      <c r="J7" s="1053"/>
      <c r="K7" s="1053"/>
      <c r="L7" s="1053"/>
      <c r="M7" s="1053"/>
      <c r="N7" s="1053"/>
      <c r="O7" s="1050"/>
      <c r="P7" s="1053"/>
      <c r="Q7" s="1069"/>
      <c r="R7" s="1058"/>
    </row>
    <row r="8" spans="1:18" ht="19.5" customHeight="1">
      <c r="A8" s="466" t="s">
        <v>586</v>
      </c>
      <c r="B8" s="466" t="s">
        <v>586</v>
      </c>
      <c r="C8" s="467" t="s">
        <v>46</v>
      </c>
      <c r="D8" s="468">
        <f>D9+D11+D19</f>
        <v>152475000</v>
      </c>
      <c r="E8" s="468">
        <f>E9+E11</f>
        <v>126</v>
      </c>
      <c r="F8" s="468">
        <v>8087340</v>
      </c>
      <c r="G8" s="468">
        <v>2518680</v>
      </c>
      <c r="H8" s="468">
        <v>43512873</v>
      </c>
      <c r="I8" s="468" t="s">
        <v>613</v>
      </c>
      <c r="J8" s="468">
        <v>20738561</v>
      </c>
      <c r="K8" s="468">
        <v>24869666</v>
      </c>
      <c r="L8" s="468">
        <v>3503823</v>
      </c>
      <c r="M8" s="468">
        <v>4199901</v>
      </c>
      <c r="N8" s="468">
        <v>6953497</v>
      </c>
      <c r="O8" s="468">
        <v>7342752</v>
      </c>
      <c r="P8" s="468">
        <v>8604018</v>
      </c>
      <c r="Q8" s="468">
        <v>130331111</v>
      </c>
      <c r="R8" s="468">
        <f>D8-Q8</f>
        <v>22143889</v>
      </c>
    </row>
    <row r="9" spans="1:18" ht="19.5" customHeight="1">
      <c r="A9" s="466" t="s">
        <v>611</v>
      </c>
      <c r="B9" s="466" t="s">
        <v>586</v>
      </c>
      <c r="C9" s="467" t="s">
        <v>1089</v>
      </c>
      <c r="D9" s="468">
        <v>16010000</v>
      </c>
      <c r="E9" s="468">
        <v>16</v>
      </c>
      <c r="F9" s="468">
        <v>8087340</v>
      </c>
      <c r="G9" s="468" t="s">
        <v>613</v>
      </c>
      <c r="H9" s="468">
        <v>2425980</v>
      </c>
      <c r="I9" s="468" t="s">
        <v>613</v>
      </c>
      <c r="J9" s="468">
        <v>795240</v>
      </c>
      <c r="K9" s="468">
        <v>1910821</v>
      </c>
      <c r="L9" s="468">
        <v>546224</v>
      </c>
      <c r="M9" s="468">
        <v>143165</v>
      </c>
      <c r="N9" s="468" t="s">
        <v>613</v>
      </c>
      <c r="O9" s="468">
        <v>574000</v>
      </c>
      <c r="P9" s="468">
        <v>720201</v>
      </c>
      <c r="Q9" s="468">
        <v>15202971</v>
      </c>
      <c r="R9" s="468">
        <v>807029</v>
      </c>
    </row>
    <row r="10" spans="1:18" ht="19.5" customHeight="1">
      <c r="A10" s="466" t="s">
        <v>586</v>
      </c>
      <c r="B10" s="466" t="s">
        <v>611</v>
      </c>
      <c r="C10" s="467" t="s">
        <v>1090</v>
      </c>
      <c r="D10" s="468">
        <v>16010000</v>
      </c>
      <c r="E10" s="468">
        <v>16</v>
      </c>
      <c r="F10" s="468">
        <v>8087340</v>
      </c>
      <c r="G10" s="468" t="s">
        <v>613</v>
      </c>
      <c r="H10" s="468">
        <v>2425980</v>
      </c>
      <c r="I10" s="468" t="s">
        <v>613</v>
      </c>
      <c r="J10" s="468">
        <v>795240</v>
      </c>
      <c r="K10" s="468">
        <v>1910821</v>
      </c>
      <c r="L10" s="468">
        <v>546224</v>
      </c>
      <c r="M10" s="468">
        <v>143165</v>
      </c>
      <c r="N10" s="468" t="s">
        <v>613</v>
      </c>
      <c r="O10" s="468">
        <v>574000</v>
      </c>
      <c r="P10" s="468">
        <v>720201</v>
      </c>
      <c r="Q10" s="468">
        <v>15202971</v>
      </c>
      <c r="R10" s="468">
        <v>807029</v>
      </c>
    </row>
    <row r="11" spans="1:18" ht="19.5" customHeight="1">
      <c r="A11" s="466" t="s">
        <v>623</v>
      </c>
      <c r="B11" s="466" t="s">
        <v>586</v>
      </c>
      <c r="C11" s="467" t="s">
        <v>1091</v>
      </c>
      <c r="D11" s="468">
        <v>124750000</v>
      </c>
      <c r="E11" s="468">
        <f>SUM(E12:E18)</f>
        <v>110</v>
      </c>
      <c r="F11" s="468" t="s">
        <v>613</v>
      </c>
      <c r="G11" s="468">
        <v>2518680</v>
      </c>
      <c r="H11" s="468">
        <v>41086893</v>
      </c>
      <c r="I11" s="468" t="s">
        <v>613</v>
      </c>
      <c r="J11" s="468">
        <v>19943321</v>
      </c>
      <c r="K11" s="468">
        <v>22883845</v>
      </c>
      <c r="L11" s="468">
        <v>1606274</v>
      </c>
      <c r="M11" s="468">
        <v>4056736</v>
      </c>
      <c r="N11" s="468">
        <v>395656</v>
      </c>
      <c r="O11" s="468">
        <v>6768752</v>
      </c>
      <c r="P11" s="468">
        <v>7883817</v>
      </c>
      <c r="Q11" s="468">
        <v>107143974</v>
      </c>
      <c r="R11" s="468">
        <v>17606026</v>
      </c>
    </row>
    <row r="12" spans="1:18" ht="19.5" customHeight="1">
      <c r="A12" s="466" t="s">
        <v>586</v>
      </c>
      <c r="B12" s="466" t="s">
        <v>620</v>
      </c>
      <c r="C12" s="467" t="s">
        <v>1092</v>
      </c>
      <c r="D12" s="468">
        <v>43887000</v>
      </c>
      <c r="E12" s="468">
        <v>45</v>
      </c>
      <c r="F12" s="468" t="s">
        <v>613</v>
      </c>
      <c r="G12" s="468" t="s">
        <v>613</v>
      </c>
      <c r="H12" s="468">
        <v>951120</v>
      </c>
      <c r="I12" s="468" t="s">
        <v>613</v>
      </c>
      <c r="J12" s="468">
        <v>17600441</v>
      </c>
      <c r="K12" s="468">
        <v>14278600</v>
      </c>
      <c r="L12" s="468">
        <v>776996</v>
      </c>
      <c r="M12" s="468">
        <v>2758435</v>
      </c>
      <c r="N12" s="468">
        <v>107530</v>
      </c>
      <c r="O12" s="468">
        <v>1210666</v>
      </c>
      <c r="P12" s="468">
        <v>2841650</v>
      </c>
      <c r="Q12" s="468">
        <v>40525438</v>
      </c>
      <c r="R12" s="468">
        <v>3361562</v>
      </c>
    </row>
    <row r="13" spans="1:18" ht="19.5" customHeight="1">
      <c r="A13" s="466" t="s">
        <v>586</v>
      </c>
      <c r="B13" s="466" t="s">
        <v>623</v>
      </c>
      <c r="C13" s="467" t="s">
        <v>1093</v>
      </c>
      <c r="D13" s="468">
        <v>1248000</v>
      </c>
      <c r="E13" s="468">
        <v>1</v>
      </c>
      <c r="F13" s="468" t="s">
        <v>613</v>
      </c>
      <c r="G13" s="468" t="s">
        <v>613</v>
      </c>
      <c r="H13" s="468">
        <v>695940</v>
      </c>
      <c r="I13" s="468" t="s">
        <v>613</v>
      </c>
      <c r="J13" s="468" t="s">
        <v>613</v>
      </c>
      <c r="K13" s="468">
        <v>140593</v>
      </c>
      <c r="L13" s="468">
        <v>16000</v>
      </c>
      <c r="M13" s="468">
        <v>30976</v>
      </c>
      <c r="N13" s="468">
        <v>4570</v>
      </c>
      <c r="O13" s="468">
        <v>52202</v>
      </c>
      <c r="P13" s="468">
        <v>57580</v>
      </c>
      <c r="Q13" s="468">
        <v>997861</v>
      </c>
      <c r="R13" s="468">
        <v>250139</v>
      </c>
    </row>
    <row r="14" spans="1:18" ht="19.5" customHeight="1">
      <c r="A14" s="466" t="s">
        <v>586</v>
      </c>
      <c r="B14" s="466" t="s">
        <v>626</v>
      </c>
      <c r="C14" s="467" t="s">
        <v>1094</v>
      </c>
      <c r="D14" s="468">
        <v>18833000</v>
      </c>
      <c r="E14" s="468">
        <v>8</v>
      </c>
      <c r="F14" s="468" t="s">
        <v>613</v>
      </c>
      <c r="G14" s="468" t="s">
        <v>613</v>
      </c>
      <c r="H14" s="468">
        <v>11442322</v>
      </c>
      <c r="I14" s="468" t="s">
        <v>613</v>
      </c>
      <c r="J14" s="468">
        <v>795240</v>
      </c>
      <c r="K14" s="468">
        <v>1976713</v>
      </c>
      <c r="L14" s="468">
        <v>144000</v>
      </c>
      <c r="M14" s="468">
        <v>118144</v>
      </c>
      <c r="N14" s="468">
        <v>88055</v>
      </c>
      <c r="O14" s="468">
        <v>706180</v>
      </c>
      <c r="P14" s="468">
        <v>1563938</v>
      </c>
      <c r="Q14" s="468">
        <v>16834592</v>
      </c>
      <c r="R14" s="468">
        <v>1998408</v>
      </c>
    </row>
    <row r="15" spans="1:18" ht="19.5" customHeight="1">
      <c r="A15" s="466" t="s">
        <v>586</v>
      </c>
      <c r="B15" s="466" t="s">
        <v>630</v>
      </c>
      <c r="C15" s="467" t="s">
        <v>1095</v>
      </c>
      <c r="D15" s="468">
        <v>1885000</v>
      </c>
      <c r="E15" s="468">
        <v>2</v>
      </c>
      <c r="F15" s="468" t="s">
        <v>613</v>
      </c>
      <c r="G15" s="468" t="s">
        <v>613</v>
      </c>
      <c r="H15" s="468">
        <v>582240</v>
      </c>
      <c r="I15" s="468" t="s">
        <v>613</v>
      </c>
      <c r="J15" s="468">
        <v>382740</v>
      </c>
      <c r="K15" s="468">
        <v>231906</v>
      </c>
      <c r="L15" s="468">
        <v>35000</v>
      </c>
      <c r="M15" s="468">
        <v>34800</v>
      </c>
      <c r="N15" s="468">
        <v>5735</v>
      </c>
      <c r="O15" s="468">
        <v>64369</v>
      </c>
      <c r="P15" s="468">
        <v>97498</v>
      </c>
      <c r="Q15" s="468">
        <v>1434288</v>
      </c>
      <c r="R15" s="468">
        <v>450712</v>
      </c>
    </row>
    <row r="16" spans="1:18" ht="19.5" customHeight="1">
      <c r="A16" s="466" t="s">
        <v>586</v>
      </c>
      <c r="B16" s="466" t="s">
        <v>666</v>
      </c>
      <c r="C16" s="467" t="s">
        <v>1096</v>
      </c>
      <c r="D16" s="468">
        <v>1320000</v>
      </c>
      <c r="E16" s="468">
        <v>1</v>
      </c>
      <c r="F16" s="468" t="s">
        <v>613</v>
      </c>
      <c r="G16" s="468" t="s">
        <v>613</v>
      </c>
      <c r="H16" s="468">
        <v>708300</v>
      </c>
      <c r="I16" s="468" t="s">
        <v>613</v>
      </c>
      <c r="J16" s="468" t="s">
        <v>613</v>
      </c>
      <c r="K16" s="468">
        <v>116506</v>
      </c>
      <c r="L16" s="468">
        <v>16000</v>
      </c>
      <c r="M16" s="468">
        <v>27552</v>
      </c>
      <c r="N16" s="468">
        <v>4731</v>
      </c>
      <c r="O16" s="468">
        <v>53961</v>
      </c>
      <c r="P16" s="468">
        <v>58812</v>
      </c>
      <c r="Q16" s="468">
        <v>985862</v>
      </c>
      <c r="R16" s="468">
        <v>334138</v>
      </c>
    </row>
    <row r="17" spans="1:18" ht="19.5" customHeight="1">
      <c r="A17" s="466" t="s">
        <v>586</v>
      </c>
      <c r="B17" s="466" t="s">
        <v>709</v>
      </c>
      <c r="C17" s="467" t="s">
        <v>1097</v>
      </c>
      <c r="D17" s="468">
        <v>1343000</v>
      </c>
      <c r="E17" s="468">
        <v>1</v>
      </c>
      <c r="F17" s="468" t="s">
        <v>613</v>
      </c>
      <c r="G17" s="468" t="s">
        <v>613</v>
      </c>
      <c r="H17" s="468">
        <v>773048</v>
      </c>
      <c r="I17" s="468" t="s">
        <v>613</v>
      </c>
      <c r="J17" s="468" t="s">
        <v>613</v>
      </c>
      <c r="K17" s="468">
        <v>148593</v>
      </c>
      <c r="L17" s="468">
        <v>16000</v>
      </c>
      <c r="M17" s="468">
        <v>98955</v>
      </c>
      <c r="N17" s="468">
        <v>4891</v>
      </c>
      <c r="O17" s="468">
        <v>60763</v>
      </c>
      <c r="P17" s="468">
        <v>65385</v>
      </c>
      <c r="Q17" s="468">
        <v>1167635</v>
      </c>
      <c r="R17" s="468">
        <v>175365</v>
      </c>
    </row>
    <row r="18" spans="1:18" ht="19.5" customHeight="1">
      <c r="A18" s="466" t="s">
        <v>586</v>
      </c>
      <c r="B18" s="466" t="s">
        <v>1098</v>
      </c>
      <c r="C18" s="467" t="s">
        <v>1099</v>
      </c>
      <c r="D18" s="468">
        <v>56234000</v>
      </c>
      <c r="E18" s="468">
        <v>52</v>
      </c>
      <c r="F18" s="468" t="s">
        <v>613</v>
      </c>
      <c r="G18" s="468">
        <v>2518680</v>
      </c>
      <c r="H18" s="468">
        <v>25933923</v>
      </c>
      <c r="I18" s="468" t="s">
        <v>613</v>
      </c>
      <c r="J18" s="468">
        <v>1164900</v>
      </c>
      <c r="K18" s="468">
        <v>5990934</v>
      </c>
      <c r="L18" s="468">
        <v>602278</v>
      </c>
      <c r="M18" s="468">
        <v>987874</v>
      </c>
      <c r="N18" s="468">
        <v>180144</v>
      </c>
      <c r="O18" s="468">
        <v>4620611</v>
      </c>
      <c r="P18" s="468">
        <v>3198954</v>
      </c>
      <c r="Q18" s="468">
        <v>45198298</v>
      </c>
      <c r="R18" s="468">
        <v>11035702</v>
      </c>
    </row>
    <row r="19" spans="1:18" ht="19.5" customHeight="1">
      <c r="A19" s="466" t="s">
        <v>1100</v>
      </c>
      <c r="B19" s="466" t="s">
        <v>586</v>
      </c>
      <c r="C19" s="467" t="s">
        <v>1101</v>
      </c>
      <c r="D19" s="468">
        <f>SUM(D20:D22)</f>
        <v>11715000</v>
      </c>
      <c r="F19" s="468" t="s">
        <v>613</v>
      </c>
      <c r="G19" s="468" t="s">
        <v>613</v>
      </c>
      <c r="H19" s="468" t="s">
        <v>613</v>
      </c>
      <c r="I19" s="468" t="s">
        <v>613</v>
      </c>
      <c r="J19" s="468" t="s">
        <v>613</v>
      </c>
      <c r="K19" s="468">
        <v>75000</v>
      </c>
      <c r="L19" s="468">
        <v>1351325</v>
      </c>
      <c r="M19" s="468" t="s">
        <v>613</v>
      </c>
      <c r="N19" s="468">
        <v>6557841</v>
      </c>
      <c r="O19" s="468" t="s">
        <v>613</v>
      </c>
      <c r="P19" s="468" t="s">
        <v>613</v>
      </c>
      <c r="Q19" s="468">
        <v>7984166</v>
      </c>
      <c r="R19" s="468">
        <f>SUM(R20:R22)</f>
        <v>3730834</v>
      </c>
    </row>
    <row r="20" spans="1:18" ht="19.5" customHeight="1">
      <c r="A20" s="466" t="s">
        <v>586</v>
      </c>
      <c r="B20" s="466" t="s">
        <v>698</v>
      </c>
      <c r="C20" s="467" t="s">
        <v>1102</v>
      </c>
      <c r="D20" s="468">
        <v>9075000</v>
      </c>
      <c r="F20" s="468" t="s">
        <v>613</v>
      </c>
      <c r="G20" s="468" t="s">
        <v>613</v>
      </c>
      <c r="H20" s="468" t="s">
        <v>613</v>
      </c>
      <c r="I20" s="468" t="s">
        <v>613</v>
      </c>
      <c r="J20" s="468" t="s">
        <v>613</v>
      </c>
      <c r="K20" s="468">
        <v>75000</v>
      </c>
      <c r="L20" s="468" t="s">
        <v>613</v>
      </c>
      <c r="M20" s="468" t="s">
        <v>613</v>
      </c>
      <c r="N20" s="468">
        <v>6423093</v>
      </c>
      <c r="O20" s="468" t="s">
        <v>613</v>
      </c>
      <c r="P20" s="468" t="s">
        <v>613</v>
      </c>
      <c r="Q20" s="468">
        <v>6498093</v>
      </c>
      <c r="R20" s="468">
        <v>2576907</v>
      </c>
    </row>
    <row r="21" spans="1:18" ht="19.5" customHeight="1">
      <c r="A21" s="466" t="s">
        <v>586</v>
      </c>
      <c r="B21" s="466" t="s">
        <v>945</v>
      </c>
      <c r="C21" s="467" t="s">
        <v>1103</v>
      </c>
      <c r="D21" s="468">
        <v>140000</v>
      </c>
      <c r="F21" s="468" t="s">
        <v>613</v>
      </c>
      <c r="G21" s="468" t="s">
        <v>613</v>
      </c>
      <c r="H21" s="468" t="s">
        <v>613</v>
      </c>
      <c r="I21" s="468" t="s">
        <v>613</v>
      </c>
      <c r="J21" s="468" t="s">
        <v>613</v>
      </c>
      <c r="K21" s="468" t="s">
        <v>613</v>
      </c>
      <c r="L21" s="468" t="s">
        <v>613</v>
      </c>
      <c r="M21" s="468" t="s">
        <v>613</v>
      </c>
      <c r="N21" s="468">
        <v>134748</v>
      </c>
      <c r="O21" s="468" t="s">
        <v>613</v>
      </c>
      <c r="P21" s="468" t="s">
        <v>613</v>
      </c>
      <c r="Q21" s="468">
        <v>134748</v>
      </c>
      <c r="R21" s="468">
        <f>D21-Q21</f>
        <v>5252</v>
      </c>
    </row>
    <row r="22" spans="1:18" ht="19.5" customHeight="1">
      <c r="A22" s="466" t="s">
        <v>586</v>
      </c>
      <c r="B22" s="466" t="s">
        <v>713</v>
      </c>
      <c r="C22" s="467" t="s">
        <v>1104</v>
      </c>
      <c r="D22" s="468">
        <v>2500000</v>
      </c>
      <c r="F22" s="468" t="s">
        <v>613</v>
      </c>
      <c r="G22" s="468" t="s">
        <v>613</v>
      </c>
      <c r="H22" s="468" t="s">
        <v>613</v>
      </c>
      <c r="I22" s="468" t="s">
        <v>613</v>
      </c>
      <c r="J22" s="468" t="s">
        <v>613</v>
      </c>
      <c r="K22" s="468" t="s">
        <v>613</v>
      </c>
      <c r="L22" s="468">
        <v>1351325</v>
      </c>
      <c r="M22" s="468" t="s">
        <v>613</v>
      </c>
      <c r="N22" s="468" t="s">
        <v>613</v>
      </c>
      <c r="O22" s="468" t="s">
        <v>613</v>
      </c>
      <c r="P22" s="468" t="s">
        <v>613</v>
      </c>
      <c r="Q22" s="468">
        <v>1351325</v>
      </c>
      <c r="R22" s="468">
        <v>1148675</v>
      </c>
    </row>
    <row r="48" spans="1:18" ht="13.5">
      <c r="A48" s="469"/>
      <c r="B48" s="469"/>
      <c r="C48" s="470"/>
      <c r="D48" s="471"/>
      <c r="E48" s="471"/>
      <c r="F48" s="471"/>
      <c r="G48" s="471"/>
      <c r="H48" s="471"/>
      <c r="I48" s="471"/>
      <c r="J48" s="471"/>
      <c r="K48" s="471"/>
      <c r="L48" s="471"/>
      <c r="M48" s="471"/>
      <c r="N48" s="471"/>
      <c r="O48" s="471"/>
      <c r="P48" s="471"/>
      <c r="Q48" s="471"/>
      <c r="R48" s="471"/>
    </row>
  </sheetData>
  <sheetProtection/>
  <mergeCells count="26">
    <mergeCell ref="A4:C4"/>
    <mergeCell ref="D4:D7"/>
    <mergeCell ref="P3:R3"/>
    <mergeCell ref="A5:A7"/>
    <mergeCell ref="B5:B7"/>
    <mergeCell ref="C5:C7"/>
    <mergeCell ref="I5:I7"/>
    <mergeCell ref="J5:J7"/>
    <mergeCell ref="Q5:Q7"/>
    <mergeCell ref="G5:G7"/>
    <mergeCell ref="G1:I1"/>
    <mergeCell ref="J1:L1"/>
    <mergeCell ref="R4:R7"/>
    <mergeCell ref="J3:K3"/>
    <mergeCell ref="H3:I3"/>
    <mergeCell ref="H5:H7"/>
    <mergeCell ref="P5:P7"/>
    <mergeCell ref="K5:K7"/>
    <mergeCell ref="L5:L7"/>
    <mergeCell ref="N5:N7"/>
    <mergeCell ref="E4:E7"/>
    <mergeCell ref="O5:O7"/>
    <mergeCell ref="G2:I2"/>
    <mergeCell ref="J2:L2"/>
    <mergeCell ref="F5:F7"/>
    <mergeCell ref="M5:M7"/>
  </mergeCells>
  <printOptions horizontalCentered="1"/>
  <pageMargins left="0.3937007874015748" right="0.3937007874015748" top="0.5118110236220472" bottom="0.5905511811023623" header="0.5118110236220472" footer="0.31496062992125984"/>
  <pageSetup firstPageNumber="102" useFirstPageNumber="1" horizontalDpi="600" verticalDpi="600" orientation="portrait" pageOrder="overThenDown" paperSize="9" r:id="rId1"/>
  <headerFooter alignWithMargins="0">
    <oddFooter>&amp;L&amp;C&amp;P&amp;R</oddFooter>
  </headerFooter>
</worksheet>
</file>

<file path=xl/worksheets/sheet32.xml><?xml version="1.0" encoding="utf-8"?>
<worksheet xmlns="http://schemas.openxmlformats.org/spreadsheetml/2006/main" xmlns:r="http://schemas.openxmlformats.org/officeDocument/2006/relationships">
  <dimension ref="A1:L44"/>
  <sheetViews>
    <sheetView zoomScale="75" zoomScaleNormal="75" zoomScalePageLayoutView="0" workbookViewId="0" topLeftCell="A1">
      <selection activeCell="C29" sqref="C29:L29"/>
    </sheetView>
  </sheetViews>
  <sheetFormatPr defaultColWidth="10.16015625" defaultRowHeight="11.25"/>
  <cols>
    <col min="1" max="1" width="36.33203125" style="480" customWidth="1"/>
    <col min="2" max="2" width="18.5" style="481" customWidth="1"/>
    <col min="3" max="4" width="18.5" style="482" customWidth="1"/>
    <col min="5" max="5" width="18.5" style="483" customWidth="1"/>
    <col min="6" max="6" width="16.33203125" style="483" customWidth="1"/>
    <col min="7" max="11" width="16.33203125" style="482" customWidth="1"/>
    <col min="12" max="12" width="16.33203125" style="483" customWidth="1"/>
    <col min="13" max="16384" width="10.16015625" style="484" customWidth="1"/>
  </cols>
  <sheetData>
    <row r="1" spans="3:12" s="475" customFormat="1" ht="25.5" customHeight="1">
      <c r="C1" s="476"/>
      <c r="D1" s="1070" t="s">
        <v>1038</v>
      </c>
      <c r="E1" s="1071"/>
      <c r="F1" s="1072" t="s">
        <v>1039</v>
      </c>
      <c r="G1" s="1073"/>
      <c r="H1" s="477"/>
      <c r="I1" s="476"/>
      <c r="J1" s="476"/>
      <c r="K1" s="476"/>
      <c r="L1" s="476"/>
    </row>
    <row r="2" spans="3:12" s="475" customFormat="1" ht="30" customHeight="1">
      <c r="C2" s="476"/>
      <c r="D2" s="1074" t="s">
        <v>48</v>
      </c>
      <c r="E2" s="1074"/>
      <c r="F2" s="1075" t="s">
        <v>49</v>
      </c>
      <c r="G2" s="1075"/>
      <c r="H2" s="476"/>
      <c r="I2" s="476"/>
      <c r="J2" s="476"/>
      <c r="K2" s="476"/>
      <c r="L2" s="476"/>
    </row>
    <row r="3" spans="2:12" s="475" customFormat="1" ht="16.5">
      <c r="B3" s="478"/>
      <c r="C3" s="476"/>
      <c r="D3" s="1077" t="s">
        <v>686</v>
      </c>
      <c r="E3" s="1077"/>
      <c r="F3" s="1078" t="s">
        <v>593</v>
      </c>
      <c r="G3" s="1078"/>
      <c r="H3" s="476"/>
      <c r="I3" s="476"/>
      <c r="J3" s="476"/>
      <c r="K3" s="1076" t="s">
        <v>575</v>
      </c>
      <c r="L3" s="1076"/>
    </row>
    <row r="4" spans="1:12" s="479" customFormat="1" ht="20.25" customHeight="1">
      <c r="A4" s="1079" t="s">
        <v>50</v>
      </c>
      <c r="B4" s="1082" t="s">
        <v>51</v>
      </c>
      <c r="C4" s="490"/>
      <c r="D4" s="491"/>
      <c r="E4" s="492" t="s">
        <v>52</v>
      </c>
      <c r="F4" s="1083" t="s">
        <v>53</v>
      </c>
      <c r="G4" s="1083"/>
      <c r="H4" s="1083"/>
      <c r="I4" s="1083"/>
      <c r="J4" s="1083"/>
      <c r="K4" s="1083"/>
      <c r="L4" s="1080" t="s">
        <v>54</v>
      </c>
    </row>
    <row r="5" spans="1:12" s="479" customFormat="1" ht="34.5" customHeight="1">
      <c r="A5" s="1079"/>
      <c r="B5" s="1082"/>
      <c r="C5" s="493" t="s">
        <v>55</v>
      </c>
      <c r="D5" s="493" t="s">
        <v>56</v>
      </c>
      <c r="E5" s="489" t="s">
        <v>57</v>
      </c>
      <c r="F5" s="489" t="s">
        <v>58</v>
      </c>
      <c r="G5" s="489" t="s">
        <v>59</v>
      </c>
      <c r="H5" s="489" t="s">
        <v>60</v>
      </c>
      <c r="I5" s="489" t="s">
        <v>61</v>
      </c>
      <c r="J5" s="489" t="s">
        <v>62</v>
      </c>
      <c r="K5" s="489" t="s">
        <v>63</v>
      </c>
      <c r="L5" s="1081"/>
    </row>
    <row r="6" spans="1:12" ht="19.5" customHeight="1">
      <c r="A6" s="480" t="s">
        <v>680</v>
      </c>
      <c r="B6" s="481">
        <v>299179331</v>
      </c>
      <c r="C6" s="482">
        <v>3500000</v>
      </c>
      <c r="D6" s="482">
        <v>102890739</v>
      </c>
      <c r="E6" s="483">
        <v>146349110</v>
      </c>
      <c r="F6" s="483">
        <v>4124319</v>
      </c>
      <c r="G6" s="482">
        <v>9470065</v>
      </c>
      <c r="H6" s="482">
        <v>1413047</v>
      </c>
      <c r="I6" s="482">
        <v>7130911</v>
      </c>
      <c r="J6" s="482" t="s">
        <v>613</v>
      </c>
      <c r="K6" s="482" t="s">
        <v>613</v>
      </c>
      <c r="L6" s="483">
        <v>24301140</v>
      </c>
    </row>
    <row r="7" spans="1:12" ht="19.5" customHeight="1">
      <c r="A7" s="480" t="s">
        <v>1089</v>
      </c>
      <c r="B7" s="481">
        <v>122532</v>
      </c>
      <c r="C7" s="482" t="s">
        <v>613</v>
      </c>
      <c r="D7" s="482" t="s">
        <v>613</v>
      </c>
      <c r="E7" s="483" t="s">
        <v>613</v>
      </c>
      <c r="F7" s="483" t="s">
        <v>613</v>
      </c>
      <c r="G7" s="482" t="s">
        <v>613</v>
      </c>
      <c r="H7" s="482">
        <v>60000</v>
      </c>
      <c r="I7" s="482">
        <v>62532</v>
      </c>
      <c r="J7" s="482" t="s">
        <v>613</v>
      </c>
      <c r="K7" s="482" t="s">
        <v>613</v>
      </c>
      <c r="L7" s="483" t="s">
        <v>613</v>
      </c>
    </row>
    <row r="8" spans="1:12" ht="19.5" customHeight="1">
      <c r="A8" s="480" t="s">
        <v>1090</v>
      </c>
      <c r="B8" s="481">
        <v>122532</v>
      </c>
      <c r="C8" s="482" t="s">
        <v>613</v>
      </c>
      <c r="D8" s="482" t="s">
        <v>613</v>
      </c>
      <c r="E8" s="483" t="s">
        <v>613</v>
      </c>
      <c r="F8" s="483" t="s">
        <v>613</v>
      </c>
      <c r="G8" s="482" t="s">
        <v>613</v>
      </c>
      <c r="H8" s="482">
        <v>60000</v>
      </c>
      <c r="I8" s="482">
        <v>62532</v>
      </c>
      <c r="J8" s="482" t="s">
        <v>613</v>
      </c>
      <c r="K8" s="482" t="s">
        <v>613</v>
      </c>
      <c r="L8" s="483" t="s">
        <v>613</v>
      </c>
    </row>
    <row r="9" spans="1:12" ht="19.5" customHeight="1">
      <c r="A9" s="480" t="s">
        <v>1091</v>
      </c>
      <c r="B9" s="481">
        <v>37315929</v>
      </c>
      <c r="C9" s="482" t="s">
        <v>613</v>
      </c>
      <c r="D9" s="482">
        <v>1458352</v>
      </c>
      <c r="E9" s="483">
        <v>11853315</v>
      </c>
      <c r="F9" s="483">
        <v>738619</v>
      </c>
      <c r="G9" s="482">
        <v>6548815</v>
      </c>
      <c r="H9" s="482">
        <v>1353047</v>
      </c>
      <c r="I9" s="482">
        <v>3068379</v>
      </c>
      <c r="J9" s="482" t="s">
        <v>613</v>
      </c>
      <c r="K9" s="482" t="s">
        <v>613</v>
      </c>
      <c r="L9" s="483">
        <v>12295402</v>
      </c>
    </row>
    <row r="10" spans="1:12" ht="19.5" customHeight="1">
      <c r="A10" s="480" t="s">
        <v>1092</v>
      </c>
      <c r="B10" s="481">
        <v>6798503</v>
      </c>
      <c r="C10" s="482" t="s">
        <v>613</v>
      </c>
      <c r="D10" s="482">
        <v>76208</v>
      </c>
      <c r="E10" s="483" t="s">
        <v>613</v>
      </c>
      <c r="F10" s="483">
        <v>86560</v>
      </c>
      <c r="G10" s="482">
        <v>6416835</v>
      </c>
      <c r="H10" s="482" t="s">
        <v>613</v>
      </c>
      <c r="I10" s="482">
        <v>218900</v>
      </c>
      <c r="J10" s="482" t="s">
        <v>613</v>
      </c>
      <c r="K10" s="482" t="s">
        <v>613</v>
      </c>
      <c r="L10" s="483" t="s">
        <v>613</v>
      </c>
    </row>
    <row r="11" spans="1:12" ht="19.5" customHeight="1">
      <c r="A11" s="480" t="s">
        <v>1093</v>
      </c>
      <c r="B11" s="481">
        <v>525852</v>
      </c>
      <c r="C11" s="482" t="s">
        <v>613</v>
      </c>
      <c r="D11" s="482" t="s">
        <v>613</v>
      </c>
      <c r="E11" s="483" t="s">
        <v>613</v>
      </c>
      <c r="F11" s="483" t="s">
        <v>613</v>
      </c>
      <c r="G11" s="482">
        <v>65990</v>
      </c>
      <c r="H11" s="482" t="s">
        <v>613</v>
      </c>
      <c r="I11" s="482">
        <v>459862</v>
      </c>
      <c r="J11" s="482" t="s">
        <v>613</v>
      </c>
      <c r="K11" s="482" t="s">
        <v>613</v>
      </c>
      <c r="L11" s="483" t="s">
        <v>613</v>
      </c>
    </row>
    <row r="12" spans="1:12" ht="19.5" customHeight="1">
      <c r="A12" s="480" t="s">
        <v>1096</v>
      </c>
      <c r="B12" s="481">
        <v>148850</v>
      </c>
      <c r="C12" s="482" t="s">
        <v>613</v>
      </c>
      <c r="D12" s="482" t="s">
        <v>613</v>
      </c>
      <c r="E12" s="483">
        <v>75750</v>
      </c>
      <c r="F12" s="483">
        <v>73100</v>
      </c>
      <c r="G12" s="482" t="s">
        <v>613</v>
      </c>
      <c r="H12" s="482" t="s">
        <v>613</v>
      </c>
      <c r="I12" s="482" t="s">
        <v>613</v>
      </c>
      <c r="J12" s="482" t="s">
        <v>613</v>
      </c>
      <c r="K12" s="482" t="s">
        <v>613</v>
      </c>
      <c r="L12" s="483" t="s">
        <v>613</v>
      </c>
    </row>
    <row r="13" spans="1:12" ht="19.5" customHeight="1">
      <c r="A13" s="480" t="s">
        <v>1097</v>
      </c>
      <c r="B13" s="481">
        <v>298054</v>
      </c>
      <c r="C13" s="482" t="s">
        <v>613</v>
      </c>
      <c r="D13" s="482">
        <v>287554</v>
      </c>
      <c r="E13" s="483" t="s">
        <v>613</v>
      </c>
      <c r="F13" s="483">
        <v>10500</v>
      </c>
      <c r="G13" s="482" t="s">
        <v>613</v>
      </c>
      <c r="H13" s="482" t="s">
        <v>613</v>
      </c>
      <c r="I13" s="482" t="s">
        <v>613</v>
      </c>
      <c r="J13" s="482" t="s">
        <v>613</v>
      </c>
      <c r="K13" s="482" t="s">
        <v>613</v>
      </c>
      <c r="L13" s="483" t="s">
        <v>613</v>
      </c>
    </row>
    <row r="14" spans="1:12" ht="19.5" customHeight="1">
      <c r="A14" s="480" t="s">
        <v>1099</v>
      </c>
      <c r="B14" s="481">
        <v>29544670</v>
      </c>
      <c r="C14" s="482" t="s">
        <v>613</v>
      </c>
      <c r="D14" s="482">
        <v>1094590</v>
      </c>
      <c r="E14" s="483">
        <v>11777565</v>
      </c>
      <c r="F14" s="483">
        <v>568459</v>
      </c>
      <c r="G14" s="482">
        <v>65990</v>
      </c>
      <c r="H14" s="482">
        <v>1353047</v>
      </c>
      <c r="I14" s="482">
        <v>2389617</v>
      </c>
      <c r="J14" s="482" t="s">
        <v>613</v>
      </c>
      <c r="K14" s="482" t="s">
        <v>613</v>
      </c>
      <c r="L14" s="483">
        <v>12295402</v>
      </c>
    </row>
    <row r="15" spans="1:12" ht="19.5" customHeight="1">
      <c r="A15" s="480" t="s">
        <v>1101</v>
      </c>
      <c r="B15" s="481">
        <v>91354</v>
      </c>
      <c r="C15" s="482" t="s">
        <v>613</v>
      </c>
      <c r="D15" s="482" t="s">
        <v>613</v>
      </c>
      <c r="E15" s="483" t="s">
        <v>613</v>
      </c>
      <c r="F15" s="483" t="s">
        <v>613</v>
      </c>
      <c r="G15" s="482" t="s">
        <v>613</v>
      </c>
      <c r="H15" s="482" t="s">
        <v>613</v>
      </c>
      <c r="I15" s="482" t="s">
        <v>613</v>
      </c>
      <c r="J15" s="482" t="s">
        <v>613</v>
      </c>
      <c r="K15" s="482" t="s">
        <v>613</v>
      </c>
      <c r="L15" s="483">
        <v>91354</v>
      </c>
    </row>
    <row r="16" spans="1:12" ht="19.5" customHeight="1">
      <c r="A16" s="480" t="s">
        <v>772</v>
      </c>
      <c r="B16" s="481">
        <v>91354</v>
      </c>
      <c r="C16" s="482" t="s">
        <v>613</v>
      </c>
      <c r="D16" s="482" t="s">
        <v>613</v>
      </c>
      <c r="E16" s="483" t="s">
        <v>613</v>
      </c>
      <c r="F16" s="483" t="s">
        <v>613</v>
      </c>
      <c r="G16" s="482" t="s">
        <v>613</v>
      </c>
      <c r="H16" s="482" t="s">
        <v>613</v>
      </c>
      <c r="I16" s="482" t="s">
        <v>613</v>
      </c>
      <c r="J16" s="482" t="s">
        <v>613</v>
      </c>
      <c r="K16" s="482" t="s">
        <v>613</v>
      </c>
      <c r="L16" s="483">
        <v>91354</v>
      </c>
    </row>
    <row r="17" spans="1:12" ht="19.5" customHeight="1">
      <c r="A17" s="480" t="s">
        <v>1072</v>
      </c>
      <c r="B17" s="481">
        <v>37529815</v>
      </c>
      <c r="C17" s="482" t="s">
        <v>613</v>
      </c>
      <c r="D17" s="482">
        <v>1458352</v>
      </c>
      <c r="E17" s="483">
        <v>11853315</v>
      </c>
      <c r="F17" s="483">
        <v>738619</v>
      </c>
      <c r="G17" s="482">
        <v>6548815</v>
      </c>
      <c r="H17" s="482">
        <v>1413047</v>
      </c>
      <c r="I17" s="482">
        <v>3130911</v>
      </c>
      <c r="J17" s="482" t="s">
        <v>613</v>
      </c>
      <c r="K17" s="482" t="s">
        <v>613</v>
      </c>
      <c r="L17" s="483">
        <v>12386756</v>
      </c>
    </row>
    <row r="18" ht="19.5" customHeight="1"/>
    <row r="19" ht="19.5" customHeight="1">
      <c r="A19" s="480" t="s">
        <v>610</v>
      </c>
    </row>
    <row r="20" spans="1:12" ht="19.5" customHeight="1">
      <c r="A20" s="480" t="s">
        <v>1091</v>
      </c>
      <c r="B20" s="481">
        <v>260749516</v>
      </c>
      <c r="C20" s="482">
        <v>3500000</v>
      </c>
      <c r="D20" s="482">
        <v>101432387</v>
      </c>
      <c r="E20" s="483">
        <v>134495795</v>
      </c>
      <c r="F20" s="483">
        <v>3385700</v>
      </c>
      <c r="G20" s="482">
        <v>2921250</v>
      </c>
      <c r="H20" s="482" t="s">
        <v>613</v>
      </c>
      <c r="I20" s="482">
        <v>4000000</v>
      </c>
      <c r="J20" s="482" t="s">
        <v>613</v>
      </c>
      <c r="K20" s="482" t="s">
        <v>613</v>
      </c>
      <c r="L20" s="483">
        <v>11014384</v>
      </c>
    </row>
    <row r="21" spans="1:12" ht="19.5" customHeight="1">
      <c r="A21" s="480" t="s">
        <v>1092</v>
      </c>
      <c r="B21" s="481">
        <v>5526086</v>
      </c>
      <c r="C21" s="482" t="s">
        <v>613</v>
      </c>
      <c r="D21" s="482" t="s">
        <v>613</v>
      </c>
      <c r="E21" s="483">
        <v>204836</v>
      </c>
      <c r="F21" s="483">
        <v>2400000</v>
      </c>
      <c r="G21" s="482">
        <v>2921250</v>
      </c>
      <c r="H21" s="482" t="s">
        <v>613</v>
      </c>
      <c r="I21" s="482" t="s">
        <v>613</v>
      </c>
      <c r="J21" s="482" t="s">
        <v>613</v>
      </c>
      <c r="K21" s="482" t="s">
        <v>613</v>
      </c>
      <c r="L21" s="483" t="s">
        <v>613</v>
      </c>
    </row>
    <row r="22" spans="1:12" ht="19.5" customHeight="1">
      <c r="A22" s="480" t="s">
        <v>1093</v>
      </c>
      <c r="B22" s="481">
        <v>18260000</v>
      </c>
      <c r="C22" s="482" t="s">
        <v>613</v>
      </c>
      <c r="D22" s="482">
        <v>18260000</v>
      </c>
      <c r="E22" s="483" t="s">
        <v>613</v>
      </c>
      <c r="F22" s="483" t="s">
        <v>613</v>
      </c>
      <c r="G22" s="482" t="s">
        <v>613</v>
      </c>
      <c r="H22" s="482" t="s">
        <v>613</v>
      </c>
      <c r="I22" s="482" t="s">
        <v>613</v>
      </c>
      <c r="J22" s="482" t="s">
        <v>613</v>
      </c>
      <c r="K22" s="482" t="s">
        <v>613</v>
      </c>
      <c r="L22" s="483" t="s">
        <v>613</v>
      </c>
    </row>
    <row r="23" spans="1:12" ht="19.5" customHeight="1">
      <c r="A23" s="480" t="s">
        <v>1094</v>
      </c>
      <c r="B23" s="481">
        <v>13250000</v>
      </c>
      <c r="C23" s="482">
        <v>3500000</v>
      </c>
      <c r="D23" s="482">
        <v>9750000</v>
      </c>
      <c r="E23" s="483" t="s">
        <v>613</v>
      </c>
      <c r="F23" s="483" t="s">
        <v>613</v>
      </c>
      <c r="G23" s="482" t="s">
        <v>613</v>
      </c>
      <c r="H23" s="482" t="s">
        <v>613</v>
      </c>
      <c r="I23" s="482" t="s">
        <v>613</v>
      </c>
      <c r="J23" s="482" t="s">
        <v>613</v>
      </c>
      <c r="K23" s="482" t="s">
        <v>613</v>
      </c>
      <c r="L23" s="483" t="s">
        <v>613</v>
      </c>
    </row>
    <row r="24" spans="1:12" ht="19.5" customHeight="1">
      <c r="A24" s="480" t="s">
        <v>1096</v>
      </c>
      <c r="B24" s="481">
        <v>7000000</v>
      </c>
      <c r="C24" s="482" t="s">
        <v>613</v>
      </c>
      <c r="D24" s="482" t="s">
        <v>613</v>
      </c>
      <c r="E24" s="483">
        <v>7000000</v>
      </c>
      <c r="F24" s="483" t="s">
        <v>613</v>
      </c>
      <c r="G24" s="482" t="s">
        <v>613</v>
      </c>
      <c r="H24" s="482" t="s">
        <v>613</v>
      </c>
      <c r="I24" s="482" t="s">
        <v>613</v>
      </c>
      <c r="J24" s="482" t="s">
        <v>613</v>
      </c>
      <c r="K24" s="482" t="s">
        <v>613</v>
      </c>
      <c r="L24" s="483" t="s">
        <v>613</v>
      </c>
    </row>
    <row r="25" spans="1:12" ht="19.5" customHeight="1">
      <c r="A25" s="480" t="s">
        <v>1097</v>
      </c>
      <c r="B25" s="481">
        <v>18114280</v>
      </c>
      <c r="C25" s="482" t="s">
        <v>613</v>
      </c>
      <c r="D25" s="482">
        <v>18114280</v>
      </c>
      <c r="E25" s="483" t="s">
        <v>613</v>
      </c>
      <c r="F25" s="483" t="s">
        <v>613</v>
      </c>
      <c r="G25" s="482" t="s">
        <v>613</v>
      </c>
      <c r="H25" s="482" t="s">
        <v>613</v>
      </c>
      <c r="I25" s="482" t="s">
        <v>613</v>
      </c>
      <c r="J25" s="482" t="s">
        <v>613</v>
      </c>
      <c r="K25" s="482" t="s">
        <v>613</v>
      </c>
      <c r="L25" s="483" t="s">
        <v>613</v>
      </c>
    </row>
    <row r="26" spans="1:12" ht="19.5" customHeight="1">
      <c r="A26" s="480" t="s">
        <v>1099</v>
      </c>
      <c r="B26" s="481">
        <v>198599150</v>
      </c>
      <c r="C26" s="482" t="s">
        <v>613</v>
      </c>
      <c r="D26" s="482">
        <v>55308107</v>
      </c>
      <c r="E26" s="483">
        <v>127290959</v>
      </c>
      <c r="F26" s="483">
        <v>985700</v>
      </c>
      <c r="G26" s="482" t="s">
        <v>613</v>
      </c>
      <c r="H26" s="482" t="s">
        <v>613</v>
      </c>
      <c r="I26" s="482">
        <v>4000000</v>
      </c>
      <c r="J26" s="482" t="s">
        <v>613</v>
      </c>
      <c r="K26" s="482" t="s">
        <v>613</v>
      </c>
      <c r="L26" s="483">
        <v>11014384</v>
      </c>
    </row>
    <row r="27" spans="1:12" ht="19.5" customHeight="1">
      <c r="A27" s="480" t="s">
        <v>1101</v>
      </c>
      <c r="B27" s="481">
        <v>900000</v>
      </c>
      <c r="C27" s="482" t="s">
        <v>613</v>
      </c>
      <c r="D27" s="482" t="s">
        <v>613</v>
      </c>
      <c r="E27" s="483" t="s">
        <v>613</v>
      </c>
      <c r="F27" s="483" t="s">
        <v>613</v>
      </c>
      <c r="G27" s="482" t="s">
        <v>613</v>
      </c>
      <c r="H27" s="482" t="s">
        <v>613</v>
      </c>
      <c r="I27" s="482" t="s">
        <v>613</v>
      </c>
      <c r="J27" s="482" t="s">
        <v>613</v>
      </c>
      <c r="K27" s="482" t="s">
        <v>613</v>
      </c>
      <c r="L27" s="483">
        <v>900000</v>
      </c>
    </row>
    <row r="28" spans="1:12" ht="19.5" customHeight="1">
      <c r="A28" s="480" t="s">
        <v>772</v>
      </c>
      <c r="B28" s="481">
        <v>900000</v>
      </c>
      <c r="C28" s="482" t="s">
        <v>613</v>
      </c>
      <c r="D28" s="482" t="s">
        <v>613</v>
      </c>
      <c r="E28" s="483" t="s">
        <v>613</v>
      </c>
      <c r="F28" s="483" t="s">
        <v>613</v>
      </c>
      <c r="G28" s="482" t="s">
        <v>613</v>
      </c>
      <c r="H28" s="482" t="s">
        <v>613</v>
      </c>
      <c r="I28" s="482" t="s">
        <v>613</v>
      </c>
      <c r="J28" s="482" t="s">
        <v>613</v>
      </c>
      <c r="K28" s="482" t="s">
        <v>613</v>
      </c>
      <c r="L28" s="483">
        <v>900000</v>
      </c>
    </row>
    <row r="29" spans="1:12" ht="19.5" customHeight="1">
      <c r="A29" s="480" t="s">
        <v>1105</v>
      </c>
      <c r="B29" s="481">
        <v>261649516</v>
      </c>
      <c r="C29" s="482">
        <v>3500000</v>
      </c>
      <c r="D29" s="482">
        <v>101432387</v>
      </c>
      <c r="E29" s="483">
        <v>134495795</v>
      </c>
      <c r="F29" s="483">
        <v>3385700</v>
      </c>
      <c r="G29" s="482">
        <v>2921250</v>
      </c>
      <c r="H29" s="482" t="s">
        <v>613</v>
      </c>
      <c r="I29" s="482">
        <v>4000000</v>
      </c>
      <c r="J29" s="482" t="s">
        <v>613</v>
      </c>
      <c r="K29" s="482" t="s">
        <v>613</v>
      </c>
      <c r="L29" s="483">
        <v>11914384</v>
      </c>
    </row>
    <row r="35" ht="12.75" customHeight="1"/>
    <row r="36" ht="12.75" customHeight="1"/>
    <row r="37" ht="12.75" customHeight="1"/>
    <row r="38" ht="12.75" customHeight="1"/>
    <row r="39" ht="12.75" customHeight="1"/>
    <row r="40" ht="12.75" customHeight="1"/>
    <row r="41" ht="12.75" customHeight="1"/>
    <row r="42" ht="12.75" customHeight="1"/>
    <row r="43" ht="12.75" customHeight="1"/>
    <row r="44" spans="1:12" ht="12.75" customHeight="1">
      <c r="A44" s="485"/>
      <c r="B44" s="486"/>
      <c r="C44" s="487"/>
      <c r="D44" s="487"/>
      <c r="E44" s="488"/>
      <c r="F44" s="488"/>
      <c r="G44" s="487"/>
      <c r="H44" s="487"/>
      <c r="I44" s="487"/>
      <c r="J44" s="487"/>
      <c r="K44" s="487"/>
      <c r="L44" s="488"/>
    </row>
    <row r="45" ht="12.75" customHeight="1"/>
    <row r="46" ht="12.75" customHeight="1"/>
    <row r="47" ht="12.75" customHeight="1"/>
    <row r="48" ht="12.75" customHeight="1"/>
  </sheetData>
  <sheetProtection/>
  <mergeCells count="11">
    <mergeCell ref="A4:A5"/>
    <mergeCell ref="L4:L5"/>
    <mergeCell ref="B4:B5"/>
    <mergeCell ref="F4:K4"/>
    <mergeCell ref="D1:E1"/>
    <mergeCell ref="F1:G1"/>
    <mergeCell ref="D2:E2"/>
    <mergeCell ref="F2:G2"/>
    <mergeCell ref="K3:L3"/>
    <mergeCell ref="D3:E3"/>
    <mergeCell ref="F3:G3"/>
  </mergeCells>
  <printOptions horizontalCentered="1"/>
  <pageMargins left="0.3937007874015748" right="0.3937007874015748" top="0.5118110236220472" bottom="0.5905511811023623" header="0.5118110236220472" footer="0.31496062992125984"/>
  <pageSetup firstPageNumber="104" useFirstPageNumber="1" horizontalDpi="600" verticalDpi="600" orientation="portrait" pageOrder="overThenDown" paperSize="9" r:id="rId1"/>
  <headerFooter alignWithMargins="0">
    <oddFooter>&amp;L&amp;C&amp;"Times New Roman,標準"&amp;P&amp;R</oddFooter>
  </headerFooter>
</worksheet>
</file>

<file path=xl/worksheets/sheet33.xml><?xml version="1.0" encoding="utf-8"?>
<worksheet xmlns="http://schemas.openxmlformats.org/spreadsheetml/2006/main" xmlns:r="http://schemas.openxmlformats.org/officeDocument/2006/relationships">
  <dimension ref="A1:M50"/>
  <sheetViews>
    <sheetView zoomScalePageLayoutView="0" workbookViewId="0" topLeftCell="B1">
      <selection activeCell="G6" sqref="G6:I6"/>
    </sheetView>
  </sheetViews>
  <sheetFormatPr defaultColWidth="8.33203125" defaultRowHeight="11.25"/>
  <cols>
    <col min="1" max="2" width="5.16015625" style="507" customWidth="1"/>
    <col min="3" max="3" width="40" style="508" customWidth="1"/>
    <col min="4" max="4" width="15.66015625" style="504" customWidth="1"/>
    <col min="5" max="5" width="16.83203125" style="504" customWidth="1"/>
    <col min="6" max="6" width="15.83203125" style="504" customWidth="1"/>
    <col min="7" max="7" width="17.83203125" style="504" customWidth="1"/>
    <col min="8" max="8" width="18.66015625" style="504" customWidth="1"/>
    <col min="9" max="9" width="19.66015625" style="504" customWidth="1"/>
    <col min="10" max="10" width="16.33203125" style="504" customWidth="1"/>
    <col min="11" max="11" width="16.16015625" style="504" customWidth="1"/>
    <col min="12" max="12" width="20" style="504" customWidth="1"/>
    <col min="13" max="13" width="23.66015625" style="505" customWidth="1"/>
    <col min="14" max="16384" width="8.33203125" style="506" customWidth="1"/>
  </cols>
  <sheetData>
    <row r="1" spans="1:12" s="497" customFormat="1" ht="31.5" customHeight="1">
      <c r="A1" s="494"/>
      <c r="B1" s="494"/>
      <c r="C1" s="495"/>
      <c r="D1" s="1096" t="s">
        <v>1038</v>
      </c>
      <c r="E1" s="1096"/>
      <c r="F1" s="1096"/>
      <c r="G1" s="1096"/>
      <c r="H1" s="1097" t="s">
        <v>1039</v>
      </c>
      <c r="I1" s="1097"/>
      <c r="J1" s="1097"/>
      <c r="K1" s="1097"/>
      <c r="L1" s="496"/>
    </row>
    <row r="2" spans="1:12" s="497" customFormat="1" ht="31.5" customHeight="1">
      <c r="A2" s="494"/>
      <c r="B2" s="494"/>
      <c r="C2" s="495"/>
      <c r="D2" s="496"/>
      <c r="E2" s="1099" t="s">
        <v>65</v>
      </c>
      <c r="F2" s="1099"/>
      <c r="G2" s="1099"/>
      <c r="H2" s="1100" t="s">
        <v>66</v>
      </c>
      <c r="I2" s="1100"/>
      <c r="J2" s="1100"/>
      <c r="K2" s="498"/>
      <c r="L2" s="496"/>
    </row>
    <row r="3" spans="1:13" s="503" customFormat="1" ht="22.5" customHeight="1">
      <c r="A3" s="499"/>
      <c r="B3" s="499"/>
      <c r="C3" s="500"/>
      <c r="D3" s="501"/>
      <c r="E3" s="501"/>
      <c r="F3" s="1098" t="s">
        <v>686</v>
      </c>
      <c r="G3" s="1098"/>
      <c r="H3" s="1089" t="s">
        <v>593</v>
      </c>
      <c r="I3" s="1089"/>
      <c r="J3" s="502"/>
      <c r="K3" s="502"/>
      <c r="L3" s="1084" t="s">
        <v>594</v>
      </c>
      <c r="M3" s="1084"/>
    </row>
    <row r="4" spans="1:13" s="514" customFormat="1" ht="19.5" customHeight="1">
      <c r="A4" s="1090" t="s">
        <v>595</v>
      </c>
      <c r="B4" s="1091"/>
      <c r="C4" s="1092"/>
      <c r="D4" s="1093" t="s">
        <v>67</v>
      </c>
      <c r="E4" s="1094"/>
      <c r="F4" s="1094"/>
      <c r="G4" s="1095"/>
      <c r="H4" s="1086" t="s">
        <v>68</v>
      </c>
      <c r="I4" s="1086"/>
      <c r="J4" s="1086"/>
      <c r="K4" s="1086"/>
      <c r="L4" s="1087" t="s">
        <v>680</v>
      </c>
      <c r="M4" s="1085" t="s">
        <v>678</v>
      </c>
    </row>
    <row r="5" spans="1:13" s="516" customFormat="1" ht="40.5" customHeight="1">
      <c r="A5" s="515" t="s">
        <v>600</v>
      </c>
      <c r="B5" s="515" t="s">
        <v>601</v>
      </c>
      <c r="C5" s="515" t="s">
        <v>604</v>
      </c>
      <c r="D5" s="513" t="s">
        <v>69</v>
      </c>
      <c r="E5" s="513" t="s">
        <v>70</v>
      </c>
      <c r="F5" s="513" t="s">
        <v>71</v>
      </c>
      <c r="G5" s="513" t="s">
        <v>1072</v>
      </c>
      <c r="H5" s="513" t="s">
        <v>72</v>
      </c>
      <c r="I5" s="513" t="s">
        <v>73</v>
      </c>
      <c r="J5" s="513" t="s">
        <v>74</v>
      </c>
      <c r="K5" s="513" t="s">
        <v>1072</v>
      </c>
      <c r="L5" s="1088"/>
      <c r="M5" s="1085"/>
    </row>
    <row r="6" spans="1:13" s="521" customFormat="1" ht="19.5" customHeight="1">
      <c r="A6" s="517" t="s">
        <v>586</v>
      </c>
      <c r="B6" s="517" t="s">
        <v>586</v>
      </c>
      <c r="C6" s="518" t="s">
        <v>680</v>
      </c>
      <c r="D6" s="519">
        <v>32171730</v>
      </c>
      <c r="E6" s="519" t="s">
        <v>613</v>
      </c>
      <c r="F6" s="519" t="s">
        <v>613</v>
      </c>
      <c r="G6" s="519">
        <v>32171730</v>
      </c>
      <c r="H6" s="519">
        <v>34484625</v>
      </c>
      <c r="I6" s="519">
        <v>368941559</v>
      </c>
      <c r="J6" s="519" t="s">
        <v>613</v>
      </c>
      <c r="K6" s="519">
        <v>403426184</v>
      </c>
      <c r="L6" s="519">
        <v>435597914</v>
      </c>
      <c r="M6" s="520"/>
    </row>
    <row r="7" spans="1:13" s="521" customFormat="1" ht="19.5" customHeight="1">
      <c r="A7" s="522" t="s">
        <v>623</v>
      </c>
      <c r="B7" s="522" t="s">
        <v>586</v>
      </c>
      <c r="C7" s="523" t="s">
        <v>1091</v>
      </c>
      <c r="D7" s="519">
        <v>22091730</v>
      </c>
      <c r="E7" s="519" t="s">
        <v>613</v>
      </c>
      <c r="F7" s="519" t="s">
        <v>613</v>
      </c>
      <c r="G7" s="519">
        <v>22091730</v>
      </c>
      <c r="H7" s="519">
        <v>34230625</v>
      </c>
      <c r="I7" s="519">
        <v>363423580</v>
      </c>
      <c r="J7" s="519" t="s">
        <v>613</v>
      </c>
      <c r="K7" s="519">
        <v>397654205</v>
      </c>
      <c r="L7" s="519">
        <v>419745935</v>
      </c>
      <c r="M7" s="520"/>
    </row>
    <row r="8" spans="1:13" s="521" customFormat="1" ht="19.5" customHeight="1">
      <c r="A8" s="522" t="s">
        <v>586</v>
      </c>
      <c r="B8" s="522" t="s">
        <v>709</v>
      </c>
      <c r="C8" s="523" t="s">
        <v>1097</v>
      </c>
      <c r="D8" s="519" t="s">
        <v>613</v>
      </c>
      <c r="E8" s="519" t="s">
        <v>613</v>
      </c>
      <c r="F8" s="519" t="s">
        <v>613</v>
      </c>
      <c r="G8" s="519" t="s">
        <v>613</v>
      </c>
      <c r="H8" s="519">
        <v>600000</v>
      </c>
      <c r="I8" s="519" t="s">
        <v>613</v>
      </c>
      <c r="J8" s="519" t="s">
        <v>613</v>
      </c>
      <c r="K8" s="519">
        <v>600000</v>
      </c>
      <c r="L8" s="519">
        <v>600000</v>
      </c>
      <c r="M8" s="520"/>
    </row>
    <row r="9" spans="1:13" s="521" customFormat="1" ht="19.5" customHeight="1">
      <c r="A9" s="522" t="s">
        <v>586</v>
      </c>
      <c r="B9" s="522" t="s">
        <v>1098</v>
      </c>
      <c r="C9" s="523" t="s">
        <v>1099</v>
      </c>
      <c r="D9" s="519">
        <v>22091730</v>
      </c>
      <c r="E9" s="519" t="s">
        <v>613</v>
      </c>
      <c r="F9" s="519" t="s">
        <v>613</v>
      </c>
      <c r="G9" s="519">
        <v>22091730</v>
      </c>
      <c r="H9" s="519">
        <v>33630625</v>
      </c>
      <c r="I9" s="519">
        <v>363423580</v>
      </c>
      <c r="J9" s="519" t="s">
        <v>613</v>
      </c>
      <c r="K9" s="519">
        <v>397054205</v>
      </c>
      <c r="L9" s="519">
        <v>419145935</v>
      </c>
      <c r="M9" s="520"/>
    </row>
    <row r="10" spans="1:13" s="521" customFormat="1" ht="19.5" customHeight="1">
      <c r="A10" s="522" t="s">
        <v>1100</v>
      </c>
      <c r="B10" s="522" t="s">
        <v>586</v>
      </c>
      <c r="C10" s="523" t="s">
        <v>1101</v>
      </c>
      <c r="D10" s="519" t="s">
        <v>613</v>
      </c>
      <c r="E10" s="519" t="s">
        <v>613</v>
      </c>
      <c r="F10" s="519" t="s">
        <v>613</v>
      </c>
      <c r="G10" s="519" t="s">
        <v>613</v>
      </c>
      <c r="H10" s="519" t="s">
        <v>613</v>
      </c>
      <c r="I10" s="519">
        <v>4287979</v>
      </c>
      <c r="J10" s="519" t="s">
        <v>613</v>
      </c>
      <c r="K10" s="519">
        <v>4287979</v>
      </c>
      <c r="L10" s="519">
        <v>4287979</v>
      </c>
      <c r="M10" s="520"/>
    </row>
    <row r="11" spans="1:13" s="521" customFormat="1" ht="19.5" customHeight="1">
      <c r="A11" s="522" t="s">
        <v>586</v>
      </c>
      <c r="B11" s="522" t="s">
        <v>698</v>
      </c>
      <c r="C11" s="523" t="s">
        <v>1102</v>
      </c>
      <c r="D11" s="519" t="s">
        <v>613</v>
      </c>
      <c r="E11" s="519" t="s">
        <v>613</v>
      </c>
      <c r="F11" s="519" t="s">
        <v>613</v>
      </c>
      <c r="G11" s="519" t="s">
        <v>613</v>
      </c>
      <c r="H11" s="519" t="s">
        <v>613</v>
      </c>
      <c r="I11" s="519">
        <v>4287979</v>
      </c>
      <c r="J11" s="519" t="s">
        <v>613</v>
      </c>
      <c r="K11" s="519">
        <v>4287979</v>
      </c>
      <c r="L11" s="519">
        <v>4287979</v>
      </c>
      <c r="M11" s="520"/>
    </row>
    <row r="12" spans="1:13" s="521" customFormat="1" ht="19.5" customHeight="1">
      <c r="A12" s="522" t="s">
        <v>586</v>
      </c>
      <c r="B12" s="522" t="s">
        <v>586</v>
      </c>
      <c r="C12" s="523" t="s">
        <v>1072</v>
      </c>
      <c r="D12" s="519">
        <v>22091730</v>
      </c>
      <c r="E12" s="519" t="s">
        <v>613</v>
      </c>
      <c r="F12" s="519" t="s">
        <v>613</v>
      </c>
      <c r="G12" s="519">
        <v>22091730</v>
      </c>
      <c r="H12" s="519">
        <v>34230625</v>
      </c>
      <c r="I12" s="519">
        <v>367711559</v>
      </c>
      <c r="J12" s="519" t="s">
        <v>613</v>
      </c>
      <c r="K12" s="519">
        <v>401942184</v>
      </c>
      <c r="L12" s="519">
        <v>424033914</v>
      </c>
      <c r="M12" s="520"/>
    </row>
    <row r="13" spans="1:13" s="521" customFormat="1" ht="19.5" customHeight="1">
      <c r="A13" s="522"/>
      <c r="B13" s="522"/>
      <c r="C13" s="523"/>
      <c r="D13" s="519"/>
      <c r="E13" s="519"/>
      <c r="F13" s="519"/>
      <c r="G13" s="519"/>
      <c r="H13" s="519"/>
      <c r="I13" s="519"/>
      <c r="J13" s="519"/>
      <c r="K13" s="519"/>
      <c r="L13" s="519"/>
      <c r="M13" s="520"/>
    </row>
    <row r="14" spans="1:13" s="521" customFormat="1" ht="19.5" customHeight="1">
      <c r="A14" s="522"/>
      <c r="B14" s="522"/>
      <c r="C14" s="523" t="s">
        <v>610</v>
      </c>
      <c r="D14" s="519"/>
      <c r="E14" s="519"/>
      <c r="F14" s="519"/>
      <c r="G14" s="519"/>
      <c r="H14" s="519"/>
      <c r="I14" s="519"/>
      <c r="J14" s="519"/>
      <c r="K14" s="519"/>
      <c r="L14" s="519"/>
      <c r="M14" s="520"/>
    </row>
    <row r="15" spans="1:13" s="521" customFormat="1" ht="19.5" customHeight="1">
      <c r="A15" s="522" t="s">
        <v>623</v>
      </c>
      <c r="B15" s="522" t="s">
        <v>586</v>
      </c>
      <c r="C15" s="523" t="s">
        <v>1091</v>
      </c>
      <c r="D15" s="519">
        <v>10080000</v>
      </c>
      <c r="E15" s="519" t="s">
        <v>613</v>
      </c>
      <c r="F15" s="519" t="s">
        <v>613</v>
      </c>
      <c r="G15" s="524">
        <v>10080000</v>
      </c>
      <c r="H15" s="524">
        <v>254000</v>
      </c>
      <c r="I15" s="524">
        <v>1230000</v>
      </c>
      <c r="J15" s="519" t="s">
        <v>613</v>
      </c>
      <c r="K15" s="519">
        <v>1484000</v>
      </c>
      <c r="L15" s="519">
        <v>11564000</v>
      </c>
      <c r="M15" s="520"/>
    </row>
    <row r="16" spans="1:13" s="521" customFormat="1" ht="19.5" customHeight="1">
      <c r="A16" s="522" t="s">
        <v>586</v>
      </c>
      <c r="B16" s="522" t="s">
        <v>1098</v>
      </c>
      <c r="C16" s="523" t="s">
        <v>1099</v>
      </c>
      <c r="D16" s="519">
        <v>10080000</v>
      </c>
      <c r="E16" s="519" t="s">
        <v>613</v>
      </c>
      <c r="F16" s="519" t="s">
        <v>613</v>
      </c>
      <c r="G16" s="519">
        <v>10080000</v>
      </c>
      <c r="H16" s="519">
        <v>254000</v>
      </c>
      <c r="I16" s="519">
        <v>1230000</v>
      </c>
      <c r="J16" s="519" t="s">
        <v>613</v>
      </c>
      <c r="K16" s="519">
        <v>1484000</v>
      </c>
      <c r="L16" s="519">
        <v>11564000</v>
      </c>
      <c r="M16" s="520"/>
    </row>
    <row r="17" spans="1:13" s="521" customFormat="1" ht="19.5" customHeight="1">
      <c r="A17" s="522" t="s">
        <v>586</v>
      </c>
      <c r="B17" s="522" t="s">
        <v>586</v>
      </c>
      <c r="C17" s="523" t="s">
        <v>1105</v>
      </c>
      <c r="D17" s="519">
        <v>10080000</v>
      </c>
      <c r="E17" s="519" t="s">
        <v>613</v>
      </c>
      <c r="F17" s="519" t="s">
        <v>613</v>
      </c>
      <c r="G17" s="519">
        <v>10080000</v>
      </c>
      <c r="H17" s="519">
        <v>254000</v>
      </c>
      <c r="I17" s="519">
        <v>1230000</v>
      </c>
      <c r="J17" s="519" t="s">
        <v>613</v>
      </c>
      <c r="K17" s="519">
        <v>1484000</v>
      </c>
      <c r="L17" s="519">
        <v>11564000</v>
      </c>
      <c r="M17" s="520"/>
    </row>
    <row r="50" spans="1:13" ht="10.5">
      <c r="A50" s="509"/>
      <c r="B50" s="509"/>
      <c r="C50" s="510"/>
      <c r="D50" s="511"/>
      <c r="E50" s="511"/>
      <c r="F50" s="511"/>
      <c r="G50" s="511"/>
      <c r="H50" s="511"/>
      <c r="I50" s="511"/>
      <c r="J50" s="511"/>
      <c r="K50" s="511"/>
      <c r="L50" s="511"/>
      <c r="M50" s="512"/>
    </row>
  </sheetData>
  <sheetProtection/>
  <mergeCells count="12">
    <mergeCell ref="D1:G1"/>
    <mergeCell ref="H1:K1"/>
    <mergeCell ref="F3:G3"/>
    <mergeCell ref="E2:G2"/>
    <mergeCell ref="H2:J2"/>
    <mergeCell ref="L3:M3"/>
    <mergeCell ref="M4:M5"/>
    <mergeCell ref="H4:K4"/>
    <mergeCell ref="L4:L5"/>
    <mergeCell ref="H3:I3"/>
    <mergeCell ref="A4:C4"/>
    <mergeCell ref="D4:G4"/>
  </mergeCells>
  <printOptions horizontalCentered="1"/>
  <pageMargins left="0.3937007874015748" right="0.3937007874015748" top="1.2598425196850394" bottom="0.5905511811023623" header="0.4724409448818898" footer="0.31496062992125984"/>
  <pageSetup firstPageNumber="106" useFirstPageNumber="1" horizontalDpi="600" verticalDpi="600" orientation="portrait" pageOrder="overThenDown" paperSize="9" r:id="rId1"/>
  <headerFooter alignWithMargins="0">
    <oddFooter>&amp;L&amp;C&amp;10&amp;P&amp;R</oddFooter>
  </headerFooter>
</worksheet>
</file>

<file path=xl/worksheets/sheet34.xml><?xml version="1.0" encoding="utf-8"?>
<worksheet xmlns="http://schemas.openxmlformats.org/spreadsheetml/2006/main" xmlns:r="http://schemas.openxmlformats.org/officeDocument/2006/relationships">
  <dimension ref="A1:AB40"/>
  <sheetViews>
    <sheetView view="pageBreakPreview" zoomScaleSheetLayoutView="100" zoomScalePageLayoutView="0" workbookViewId="0" topLeftCell="A4">
      <pane xSplit="1" ySplit="3" topLeftCell="B7" activePane="bottomRight" state="frozen"/>
      <selection pane="topLeft" activeCell="A4" sqref="A4"/>
      <selection pane="topRight" activeCell="B4" sqref="B4"/>
      <selection pane="bottomLeft" activeCell="A7" sqref="A7"/>
      <selection pane="bottomRight" activeCell="M14" sqref="M14"/>
    </sheetView>
  </sheetViews>
  <sheetFormatPr defaultColWidth="10.16015625" defaultRowHeight="11.25"/>
  <cols>
    <col min="1" max="1" width="25.16015625" style="694" customWidth="1"/>
    <col min="2" max="2" width="8.5" style="693" customWidth="1"/>
    <col min="3" max="6" width="7.5" style="693" customWidth="1"/>
    <col min="7" max="7" width="9.16015625" style="693" customWidth="1"/>
    <col min="8" max="9" width="7.5" style="693" customWidth="1"/>
    <col min="10" max="10" width="8.5" style="693" customWidth="1"/>
    <col min="11" max="13" width="7.5" style="693" customWidth="1"/>
    <col min="14" max="20" width="7.5" style="679" customWidth="1"/>
    <col min="21" max="21" width="8.33203125" style="679" customWidth="1"/>
    <col min="22" max="22" width="8.16015625" style="679" customWidth="1"/>
    <col min="23" max="26" width="7.5" style="679" customWidth="1"/>
    <col min="27" max="27" width="8.5" style="679" customWidth="1"/>
    <col min="28" max="28" width="10.83203125" style="679" customWidth="1"/>
    <col min="29" max="16384" width="10.16015625" style="691" customWidth="1"/>
  </cols>
  <sheetData>
    <row r="1" spans="1:28" s="682" customFormat="1" ht="25.5" customHeight="1">
      <c r="A1" s="680"/>
      <c r="B1" s="1108" t="s">
        <v>1038</v>
      </c>
      <c r="C1" s="1109"/>
      <c r="D1" s="1109"/>
      <c r="E1" s="1109"/>
      <c r="F1" s="1109"/>
      <c r="G1" s="1109"/>
      <c r="H1" s="1109"/>
      <c r="I1" s="1109"/>
      <c r="J1" s="1109"/>
      <c r="K1" s="1109"/>
      <c r="L1" s="1109"/>
      <c r="M1" s="1109"/>
      <c r="N1" s="1114" t="s">
        <v>1039</v>
      </c>
      <c r="O1" s="1114"/>
      <c r="P1" s="1114"/>
      <c r="Q1" s="1115"/>
      <c r="R1" s="1115"/>
      <c r="S1" s="1115"/>
      <c r="T1" s="1115"/>
      <c r="U1" s="1115"/>
      <c r="V1" s="1115"/>
      <c r="W1" s="1115"/>
      <c r="X1" s="1115"/>
      <c r="Y1" s="1115"/>
      <c r="Z1" s="681"/>
      <c r="AA1" s="681"/>
      <c r="AB1" s="681"/>
    </row>
    <row r="2" spans="1:28" s="682" customFormat="1" ht="30" customHeight="1">
      <c r="A2" s="683"/>
      <c r="B2" s="684"/>
      <c r="C2" s="681"/>
      <c r="D2" s="681"/>
      <c r="E2" s="681"/>
      <c r="F2" s="681"/>
      <c r="G2" s="681"/>
      <c r="H2" s="681"/>
      <c r="I2" s="1116" t="s">
        <v>99</v>
      </c>
      <c r="J2" s="1116"/>
      <c r="K2" s="1116"/>
      <c r="L2" s="1116"/>
      <c r="M2" s="1117"/>
      <c r="N2" s="1118" t="s">
        <v>100</v>
      </c>
      <c r="O2" s="1118"/>
      <c r="P2" s="1118"/>
      <c r="Q2" s="1118"/>
      <c r="R2" s="1119"/>
      <c r="S2" s="681"/>
      <c r="T2" s="681"/>
      <c r="U2" s="681"/>
      <c r="V2" s="681"/>
      <c r="W2" s="681"/>
      <c r="X2" s="681"/>
      <c r="Y2" s="681"/>
      <c r="Z2" s="681"/>
      <c r="AA2" s="681"/>
      <c r="AB2" s="681"/>
    </row>
    <row r="3" spans="1:28" s="682" customFormat="1" ht="16.5" customHeight="1">
      <c r="A3" s="685"/>
      <c r="B3" s="686"/>
      <c r="C3" s="686"/>
      <c r="D3" s="686"/>
      <c r="E3" s="687"/>
      <c r="F3" s="687"/>
      <c r="G3" s="687"/>
      <c r="H3" s="688"/>
      <c r="I3" s="688"/>
      <c r="J3" s="687"/>
      <c r="K3" s="1124" t="s">
        <v>686</v>
      </c>
      <c r="L3" s="1124"/>
      <c r="M3" s="1124"/>
      <c r="N3" s="1125" t="s">
        <v>593</v>
      </c>
      <c r="O3" s="1125"/>
      <c r="P3" s="1125"/>
      <c r="Q3" s="687"/>
      <c r="R3" s="687"/>
      <c r="S3" s="687"/>
      <c r="T3" s="687"/>
      <c r="U3" s="687"/>
      <c r="V3" s="687"/>
      <c r="W3" s="687"/>
      <c r="X3" s="687"/>
      <c r="Y3" s="687"/>
      <c r="Z3" s="1123" t="s">
        <v>101</v>
      </c>
      <c r="AA3" s="1123"/>
      <c r="AB3" s="1123"/>
    </row>
    <row r="4" spans="1:28" ht="14.25" customHeight="1">
      <c r="A4" s="689" t="s">
        <v>102</v>
      </c>
      <c r="B4" s="1106" t="s">
        <v>103</v>
      </c>
      <c r="C4" s="1106"/>
      <c r="D4" s="1106"/>
      <c r="E4" s="1106"/>
      <c r="F4" s="1106"/>
      <c r="G4" s="1106"/>
      <c r="H4" s="1106"/>
      <c r="I4" s="1106"/>
      <c r="J4" s="1106"/>
      <c r="K4" s="1110"/>
      <c r="L4" s="1111"/>
      <c r="M4" s="1112"/>
      <c r="N4" s="1120" t="s">
        <v>104</v>
      </c>
      <c r="O4" s="1121"/>
      <c r="P4" s="1121"/>
      <c r="Q4" s="1121"/>
      <c r="R4" s="1121"/>
      <c r="S4" s="1121"/>
      <c r="T4" s="1121"/>
      <c r="U4" s="1121"/>
      <c r="V4" s="1121"/>
      <c r="W4" s="1121"/>
      <c r="X4" s="1121"/>
      <c r="Y4" s="1121"/>
      <c r="Z4" s="1121"/>
      <c r="AA4" s="1122"/>
      <c r="AB4" s="1103" t="s">
        <v>105</v>
      </c>
    </row>
    <row r="5" spans="1:28" ht="27" customHeight="1">
      <c r="A5" s="1101" t="s">
        <v>106</v>
      </c>
      <c r="B5" s="1103" t="s">
        <v>107</v>
      </c>
      <c r="C5" s="1104" t="s">
        <v>108</v>
      </c>
      <c r="D5" s="1103" t="s">
        <v>109</v>
      </c>
      <c r="E5" s="1103" t="s">
        <v>110</v>
      </c>
      <c r="F5" s="1106" t="s">
        <v>111</v>
      </c>
      <c r="G5" s="1106"/>
      <c r="H5" s="1106"/>
      <c r="I5" s="1106"/>
      <c r="J5" s="1104" t="s">
        <v>112</v>
      </c>
      <c r="K5" s="1113" t="s">
        <v>113</v>
      </c>
      <c r="L5" s="1113"/>
      <c r="M5" s="1113"/>
      <c r="N5" s="1106" t="s">
        <v>114</v>
      </c>
      <c r="O5" s="1106"/>
      <c r="P5" s="1106"/>
      <c r="Q5" s="1106"/>
      <c r="R5" s="1104" t="s">
        <v>115</v>
      </c>
      <c r="S5" s="1104" t="s">
        <v>116</v>
      </c>
      <c r="T5" s="1106" t="s">
        <v>117</v>
      </c>
      <c r="U5" s="1106"/>
      <c r="V5" s="1106"/>
      <c r="W5" s="1106"/>
      <c r="X5" s="1106"/>
      <c r="Y5" s="1106"/>
      <c r="Z5" s="1106"/>
      <c r="AA5" s="1104" t="s">
        <v>118</v>
      </c>
      <c r="AB5" s="1103"/>
    </row>
    <row r="6" spans="1:28" ht="119.25" customHeight="1">
      <c r="A6" s="1102"/>
      <c r="B6" s="1103"/>
      <c r="C6" s="1105"/>
      <c r="D6" s="1103"/>
      <c r="E6" s="1103"/>
      <c r="F6" s="690" t="s">
        <v>119</v>
      </c>
      <c r="G6" s="690" t="s">
        <v>120</v>
      </c>
      <c r="H6" s="690" t="s">
        <v>121</v>
      </c>
      <c r="I6" s="690" t="s">
        <v>122</v>
      </c>
      <c r="J6" s="1107"/>
      <c r="K6" s="690" t="s">
        <v>123</v>
      </c>
      <c r="L6" s="690" t="s">
        <v>124</v>
      </c>
      <c r="M6" s="690" t="s">
        <v>125</v>
      </c>
      <c r="N6" s="690" t="s">
        <v>119</v>
      </c>
      <c r="O6" s="690" t="s">
        <v>120</v>
      </c>
      <c r="P6" s="690" t="s">
        <v>121</v>
      </c>
      <c r="Q6" s="690" t="s">
        <v>122</v>
      </c>
      <c r="R6" s="1107"/>
      <c r="S6" s="1107"/>
      <c r="T6" s="690" t="s">
        <v>126</v>
      </c>
      <c r="U6" s="690" t="s">
        <v>127</v>
      </c>
      <c r="V6" s="690" t="s">
        <v>128</v>
      </c>
      <c r="W6" s="690" t="s">
        <v>129</v>
      </c>
      <c r="X6" s="690" t="s">
        <v>130</v>
      </c>
      <c r="Y6" s="690" t="s">
        <v>131</v>
      </c>
      <c r="Z6" s="690" t="s">
        <v>132</v>
      </c>
      <c r="AA6" s="1107"/>
      <c r="AB6" s="1103"/>
    </row>
    <row r="7" spans="1:28" ht="21.75">
      <c r="A7" s="692" t="s">
        <v>133</v>
      </c>
      <c r="B7" s="693">
        <f>SUM(B8:B22)</f>
        <v>209737</v>
      </c>
      <c r="C7" s="693">
        <f aca="true" t="shared" si="0" ref="C7:AA7">SUM(C8:C22)</f>
        <v>95365</v>
      </c>
      <c r="E7" s="693">
        <f t="shared" si="0"/>
        <v>119</v>
      </c>
      <c r="G7" s="693">
        <f t="shared" si="0"/>
        <v>397546</v>
      </c>
      <c r="H7" s="693">
        <f t="shared" si="0"/>
        <v>19178</v>
      </c>
      <c r="J7" s="693">
        <f t="shared" si="0"/>
        <v>721945</v>
      </c>
      <c r="N7" s="693"/>
      <c r="O7" s="693">
        <f t="shared" si="0"/>
        <v>5880</v>
      </c>
      <c r="P7" s="693">
        <f t="shared" si="0"/>
        <v>12994</v>
      </c>
      <c r="Q7" s="693"/>
      <c r="R7" s="693">
        <f t="shared" si="0"/>
        <v>3500</v>
      </c>
      <c r="S7" s="693"/>
      <c r="T7" s="693"/>
      <c r="U7" s="693">
        <f t="shared" si="0"/>
        <v>102891</v>
      </c>
      <c r="V7" s="693">
        <f t="shared" si="0"/>
        <v>149897</v>
      </c>
      <c r="W7" s="693">
        <f t="shared" si="0"/>
        <v>9470</v>
      </c>
      <c r="X7" s="693">
        <f t="shared" si="0"/>
        <v>257</v>
      </c>
      <c r="Y7" s="693">
        <f t="shared" si="0"/>
        <v>12411</v>
      </c>
      <c r="Z7" s="693">
        <f t="shared" si="0"/>
        <v>1879</v>
      </c>
      <c r="AA7" s="693">
        <f t="shared" si="0"/>
        <v>299179</v>
      </c>
      <c r="AB7" s="693">
        <f>SUM(AB8:AB22)</f>
        <v>1021124</v>
      </c>
    </row>
    <row r="8" spans="1:28" ht="21.75">
      <c r="A8" s="694" t="s">
        <v>134</v>
      </c>
      <c r="B8" s="693">
        <v>79220</v>
      </c>
      <c r="C8" s="693">
        <v>30249</v>
      </c>
      <c r="D8" s="693" t="s">
        <v>586</v>
      </c>
      <c r="E8" s="693" t="s">
        <v>586</v>
      </c>
      <c r="F8" s="693" t="s">
        <v>586</v>
      </c>
      <c r="G8" s="693">
        <v>314232</v>
      </c>
      <c r="H8" s="693" t="s">
        <v>586</v>
      </c>
      <c r="I8" s="693" t="s">
        <v>586</v>
      </c>
      <c r="J8" s="693">
        <f>SUM(B8:I8)</f>
        <v>423701</v>
      </c>
      <c r="K8" s="693" t="s">
        <v>586</v>
      </c>
      <c r="L8" s="693" t="s">
        <v>586</v>
      </c>
      <c r="M8" s="693" t="s">
        <v>586</v>
      </c>
      <c r="N8" s="679" t="s">
        <v>586</v>
      </c>
      <c r="O8" s="679">
        <v>5880</v>
      </c>
      <c r="P8" s="679">
        <v>12994</v>
      </c>
      <c r="Q8" s="679" t="s">
        <v>586</v>
      </c>
      <c r="R8" s="679" t="s">
        <v>586</v>
      </c>
      <c r="T8" s="679" t="s">
        <v>586</v>
      </c>
      <c r="U8" s="679">
        <v>31673</v>
      </c>
      <c r="V8" s="679" t="s">
        <v>586</v>
      </c>
      <c r="W8" s="679">
        <v>66</v>
      </c>
      <c r="X8" s="679">
        <v>43</v>
      </c>
      <c r="Y8" s="679">
        <v>2899</v>
      </c>
      <c r="Z8" s="679" t="s">
        <v>586</v>
      </c>
      <c r="AA8" s="679">
        <f>SUM(K8:Z8)</f>
        <v>53555</v>
      </c>
      <c r="AB8" s="679">
        <f>J8+AA8</f>
        <v>477256</v>
      </c>
    </row>
    <row r="9" spans="1:28" ht="21.75">
      <c r="A9" s="694" t="s">
        <v>135</v>
      </c>
      <c r="B9" s="693">
        <v>340</v>
      </c>
      <c r="C9" s="693">
        <v>449</v>
      </c>
      <c r="D9" s="693" t="s">
        <v>586</v>
      </c>
      <c r="E9" s="693" t="s">
        <v>586</v>
      </c>
      <c r="G9" s="693">
        <v>100</v>
      </c>
      <c r="H9" s="693">
        <v>447</v>
      </c>
      <c r="I9" s="693" t="s">
        <v>586</v>
      </c>
      <c r="J9" s="693">
        <f aca="true" t="shared" si="1" ref="J9:J22">SUM(B9:I9)</f>
        <v>1336</v>
      </c>
      <c r="K9" s="693" t="s">
        <v>586</v>
      </c>
      <c r="L9" s="693" t="s">
        <v>586</v>
      </c>
      <c r="M9" s="693" t="s">
        <v>586</v>
      </c>
      <c r="N9" s="679" t="s">
        <v>586</v>
      </c>
      <c r="O9" s="679" t="s">
        <v>586</v>
      </c>
      <c r="Q9" s="679" t="s">
        <v>586</v>
      </c>
      <c r="R9" s="679" t="s">
        <v>586</v>
      </c>
      <c r="S9" s="679" t="s">
        <v>586</v>
      </c>
      <c r="T9" s="679" t="s">
        <v>586</v>
      </c>
      <c r="U9" s="679" t="s">
        <v>586</v>
      </c>
      <c r="V9" s="679" t="s">
        <v>586</v>
      </c>
      <c r="W9" s="679" t="s">
        <v>586</v>
      </c>
      <c r="X9" s="679" t="s">
        <v>586</v>
      </c>
      <c r="Y9" s="679" t="s">
        <v>586</v>
      </c>
      <c r="Z9" s="679" t="s">
        <v>586</v>
      </c>
      <c r="AB9" s="679">
        <f aca="true" t="shared" si="2" ref="AB9:AB22">J9+AA9</f>
        <v>1336</v>
      </c>
    </row>
    <row r="10" spans="1:26" ht="21.75">
      <c r="A10" s="694" t="s">
        <v>136</v>
      </c>
      <c r="B10" s="693" t="s">
        <v>586</v>
      </c>
      <c r="C10" s="693" t="s">
        <v>586</v>
      </c>
      <c r="D10" s="693" t="s">
        <v>586</v>
      </c>
      <c r="E10" s="693" t="s">
        <v>586</v>
      </c>
      <c r="F10" s="693" t="s">
        <v>586</v>
      </c>
      <c r="G10" s="693" t="s">
        <v>586</v>
      </c>
      <c r="H10" s="693" t="s">
        <v>586</v>
      </c>
      <c r="I10" s="693" t="s">
        <v>586</v>
      </c>
      <c r="K10" s="693" t="s">
        <v>586</v>
      </c>
      <c r="L10" s="693" t="s">
        <v>586</v>
      </c>
      <c r="M10" s="693" t="s">
        <v>586</v>
      </c>
      <c r="N10" s="679" t="s">
        <v>586</v>
      </c>
      <c r="O10" s="679" t="s">
        <v>586</v>
      </c>
      <c r="P10" s="679" t="s">
        <v>586</v>
      </c>
      <c r="Q10" s="679" t="s">
        <v>586</v>
      </c>
      <c r="R10" s="679" t="s">
        <v>586</v>
      </c>
      <c r="S10" s="679" t="s">
        <v>586</v>
      </c>
      <c r="T10" s="679" t="s">
        <v>586</v>
      </c>
      <c r="U10" s="679" t="s">
        <v>586</v>
      </c>
      <c r="V10" s="679" t="s">
        <v>586</v>
      </c>
      <c r="W10" s="679" t="s">
        <v>586</v>
      </c>
      <c r="X10" s="679" t="s">
        <v>586</v>
      </c>
      <c r="Y10" s="679" t="s">
        <v>586</v>
      </c>
      <c r="Z10" s="679" t="s">
        <v>586</v>
      </c>
    </row>
    <row r="11" spans="1:28" ht="21.75">
      <c r="A11" s="694" t="s">
        <v>137</v>
      </c>
      <c r="B11" s="693">
        <v>22610</v>
      </c>
      <c r="C11" s="693">
        <v>519</v>
      </c>
      <c r="D11" s="693" t="s">
        <v>586</v>
      </c>
      <c r="E11" s="693" t="s">
        <v>586</v>
      </c>
      <c r="G11" s="693">
        <v>2972</v>
      </c>
      <c r="H11" s="693">
        <v>18351</v>
      </c>
      <c r="I11" s="693" t="s">
        <v>586</v>
      </c>
      <c r="J11" s="693">
        <f t="shared" si="1"/>
        <v>44452</v>
      </c>
      <c r="K11" s="693" t="s">
        <v>586</v>
      </c>
      <c r="L11" s="693" t="s">
        <v>586</v>
      </c>
      <c r="M11" s="693" t="s">
        <v>586</v>
      </c>
      <c r="N11" s="679" t="s">
        <v>586</v>
      </c>
      <c r="O11" s="679" t="s">
        <v>586</v>
      </c>
      <c r="P11" s="679" t="s">
        <v>586</v>
      </c>
      <c r="Q11" s="679" t="s">
        <v>586</v>
      </c>
      <c r="R11" s="679">
        <v>3500</v>
      </c>
      <c r="S11" s="679" t="s">
        <v>586</v>
      </c>
      <c r="T11" s="679" t="s">
        <v>586</v>
      </c>
      <c r="U11" s="679">
        <v>9750</v>
      </c>
      <c r="V11" s="679" t="s">
        <v>586</v>
      </c>
      <c r="W11" s="679" t="s">
        <v>586</v>
      </c>
      <c r="X11" s="679" t="s">
        <v>586</v>
      </c>
      <c r="Y11" s="679" t="s">
        <v>586</v>
      </c>
      <c r="Z11" s="679" t="s">
        <v>586</v>
      </c>
      <c r="AA11" s="679">
        <f aca="true" t="shared" si="3" ref="AA11:AA21">SUM(K11:Z11)</f>
        <v>13250</v>
      </c>
      <c r="AB11" s="679">
        <f t="shared" si="2"/>
        <v>57702</v>
      </c>
    </row>
    <row r="12" spans="1:26" ht="21.75">
      <c r="A12" s="694" t="s">
        <v>138</v>
      </c>
      <c r="B12" s="693" t="s">
        <v>586</v>
      </c>
      <c r="C12" s="693" t="s">
        <v>586</v>
      </c>
      <c r="D12" s="693" t="s">
        <v>586</v>
      </c>
      <c r="E12" s="693" t="s">
        <v>586</v>
      </c>
      <c r="F12" s="693" t="s">
        <v>586</v>
      </c>
      <c r="G12" s="693" t="s">
        <v>586</v>
      </c>
      <c r="H12" s="693" t="s">
        <v>586</v>
      </c>
      <c r="I12" s="693" t="s">
        <v>586</v>
      </c>
      <c r="K12" s="693" t="s">
        <v>586</v>
      </c>
      <c r="L12" s="693" t="s">
        <v>586</v>
      </c>
      <c r="M12" s="693" t="s">
        <v>586</v>
      </c>
      <c r="N12" s="679" t="s">
        <v>586</v>
      </c>
      <c r="O12" s="679" t="s">
        <v>586</v>
      </c>
      <c r="P12" s="679" t="s">
        <v>586</v>
      </c>
      <c r="Q12" s="679" t="s">
        <v>586</v>
      </c>
      <c r="R12" s="679" t="s">
        <v>586</v>
      </c>
      <c r="S12" s="679" t="s">
        <v>586</v>
      </c>
      <c r="T12" s="679" t="s">
        <v>586</v>
      </c>
      <c r="U12" s="679" t="s">
        <v>586</v>
      </c>
      <c r="V12" s="679" t="s">
        <v>586</v>
      </c>
      <c r="W12" s="679" t="s">
        <v>586</v>
      </c>
      <c r="X12" s="679" t="s">
        <v>586</v>
      </c>
      <c r="Y12" s="679" t="s">
        <v>586</v>
      </c>
      <c r="Z12" s="679" t="s">
        <v>586</v>
      </c>
    </row>
    <row r="13" spans="1:28" ht="21.75">
      <c r="A13" s="694" t="s">
        <v>139</v>
      </c>
      <c r="B13" s="693">
        <v>13661</v>
      </c>
      <c r="C13" s="693">
        <v>14544</v>
      </c>
      <c r="D13" s="693" t="s">
        <v>586</v>
      </c>
      <c r="E13" s="693" t="s">
        <v>586</v>
      </c>
      <c r="F13" s="693" t="s">
        <v>586</v>
      </c>
      <c r="G13" s="693">
        <v>54921</v>
      </c>
      <c r="H13" s="693" t="s">
        <v>586</v>
      </c>
      <c r="I13" s="693" t="s">
        <v>586</v>
      </c>
      <c r="J13" s="693">
        <f t="shared" si="1"/>
        <v>83126</v>
      </c>
      <c r="K13" s="693" t="s">
        <v>586</v>
      </c>
      <c r="L13" s="693" t="s">
        <v>586</v>
      </c>
      <c r="M13" s="693" t="s">
        <v>586</v>
      </c>
      <c r="N13" s="679" t="s">
        <v>586</v>
      </c>
      <c r="O13" s="679" t="s">
        <v>586</v>
      </c>
      <c r="P13" s="679" t="s">
        <v>586</v>
      </c>
      <c r="Q13" s="679" t="s">
        <v>586</v>
      </c>
      <c r="R13" s="679" t="s">
        <v>586</v>
      </c>
      <c r="S13" s="679" t="s">
        <v>586</v>
      </c>
      <c r="T13" s="679" t="s">
        <v>586</v>
      </c>
      <c r="U13" s="679" t="s">
        <v>586</v>
      </c>
      <c r="V13" s="679" t="s">
        <v>586</v>
      </c>
      <c r="W13" s="679" t="s">
        <v>586</v>
      </c>
      <c r="X13" s="679" t="s">
        <v>586</v>
      </c>
      <c r="Y13" s="679" t="s">
        <v>586</v>
      </c>
      <c r="Z13" s="679" t="s">
        <v>586</v>
      </c>
      <c r="AB13" s="679">
        <f t="shared" si="2"/>
        <v>83126</v>
      </c>
    </row>
    <row r="14" spans="1:28" ht="21.75">
      <c r="A14" s="694" t="s">
        <v>140</v>
      </c>
      <c r="B14" s="693">
        <v>8936</v>
      </c>
      <c r="C14" s="693">
        <v>15225</v>
      </c>
      <c r="D14" s="693" t="s">
        <v>586</v>
      </c>
      <c r="E14" s="693" t="s">
        <v>586</v>
      </c>
      <c r="F14" s="693" t="s">
        <v>586</v>
      </c>
      <c r="G14" s="693">
        <v>24622</v>
      </c>
      <c r="H14" s="693" t="s">
        <v>586</v>
      </c>
      <c r="I14" s="693" t="s">
        <v>586</v>
      </c>
      <c r="J14" s="693">
        <f t="shared" si="1"/>
        <v>48783</v>
      </c>
      <c r="K14" s="693" t="s">
        <v>586</v>
      </c>
      <c r="L14" s="693" t="s">
        <v>586</v>
      </c>
      <c r="M14" s="693" t="s">
        <v>586</v>
      </c>
      <c r="N14" s="679" t="s">
        <v>586</v>
      </c>
      <c r="O14" s="679" t="s">
        <v>586</v>
      </c>
      <c r="P14" s="679" t="s">
        <v>586</v>
      </c>
      <c r="Q14" s="679" t="s">
        <v>586</v>
      </c>
      <c r="R14" s="679" t="s">
        <v>586</v>
      </c>
      <c r="T14" s="679" t="s">
        <v>586</v>
      </c>
      <c r="U14" s="679">
        <v>43132</v>
      </c>
      <c r="V14" s="679">
        <v>22031</v>
      </c>
      <c r="W14" s="679" t="s">
        <v>586</v>
      </c>
      <c r="X14" s="679">
        <v>62</v>
      </c>
      <c r="Y14" s="679">
        <v>5864</v>
      </c>
      <c r="AA14" s="679">
        <f t="shared" si="3"/>
        <v>71089</v>
      </c>
      <c r="AB14" s="679">
        <f t="shared" si="2"/>
        <v>119872</v>
      </c>
    </row>
    <row r="15" spans="1:28" ht="21.75">
      <c r="A15" s="694" t="s">
        <v>141</v>
      </c>
      <c r="B15" s="693">
        <v>4907</v>
      </c>
      <c r="C15" s="693">
        <v>3802</v>
      </c>
      <c r="D15" s="693" t="s">
        <v>586</v>
      </c>
      <c r="E15" s="693" t="s">
        <v>586</v>
      </c>
      <c r="G15" s="693">
        <v>583</v>
      </c>
      <c r="H15" s="693">
        <v>380</v>
      </c>
      <c r="I15" s="693" t="s">
        <v>586</v>
      </c>
      <c r="J15" s="693">
        <f t="shared" si="1"/>
        <v>9672</v>
      </c>
      <c r="K15" s="693" t="s">
        <v>586</v>
      </c>
      <c r="L15" s="693" t="s">
        <v>586</v>
      </c>
      <c r="M15" s="693" t="s">
        <v>586</v>
      </c>
      <c r="N15" s="679" t="s">
        <v>586</v>
      </c>
      <c r="O15" s="679" t="s">
        <v>586</v>
      </c>
      <c r="P15" s="679" t="s">
        <v>586</v>
      </c>
      <c r="Q15" s="679" t="s">
        <v>586</v>
      </c>
      <c r="R15" s="679" t="s">
        <v>586</v>
      </c>
      <c r="S15" s="679" t="s">
        <v>586</v>
      </c>
      <c r="T15" s="679" t="s">
        <v>586</v>
      </c>
      <c r="U15" s="679">
        <v>18260</v>
      </c>
      <c r="V15" s="679" t="s">
        <v>586</v>
      </c>
      <c r="W15" s="679">
        <v>66</v>
      </c>
      <c r="X15" s="679" t="s">
        <v>586</v>
      </c>
      <c r="Y15" s="679">
        <v>460</v>
      </c>
      <c r="Z15" s="679" t="s">
        <v>586</v>
      </c>
      <c r="AA15" s="679">
        <f t="shared" si="3"/>
        <v>18786</v>
      </c>
      <c r="AB15" s="679">
        <f t="shared" si="2"/>
        <v>28458</v>
      </c>
    </row>
    <row r="16" spans="1:26" ht="21.75">
      <c r="A16" s="694" t="s">
        <v>142</v>
      </c>
      <c r="B16" s="693" t="s">
        <v>586</v>
      </c>
      <c r="C16" s="693" t="s">
        <v>586</v>
      </c>
      <c r="D16" s="693" t="s">
        <v>586</v>
      </c>
      <c r="E16" s="693" t="s">
        <v>586</v>
      </c>
      <c r="F16" s="693" t="s">
        <v>586</v>
      </c>
      <c r="G16" s="693" t="s">
        <v>586</v>
      </c>
      <c r="H16" s="693" t="s">
        <v>586</v>
      </c>
      <c r="I16" s="693" t="s">
        <v>586</v>
      </c>
      <c r="K16" s="693" t="s">
        <v>586</v>
      </c>
      <c r="L16" s="693" t="s">
        <v>586</v>
      </c>
      <c r="M16" s="693" t="s">
        <v>586</v>
      </c>
      <c r="N16" s="679" t="s">
        <v>586</v>
      </c>
      <c r="O16" s="679" t="s">
        <v>586</v>
      </c>
      <c r="P16" s="679" t="s">
        <v>586</v>
      </c>
      <c r="Q16" s="679" t="s">
        <v>586</v>
      </c>
      <c r="R16" s="679" t="s">
        <v>586</v>
      </c>
      <c r="S16" s="679" t="s">
        <v>586</v>
      </c>
      <c r="T16" s="679" t="s">
        <v>586</v>
      </c>
      <c r="U16" s="679" t="s">
        <v>586</v>
      </c>
      <c r="V16" s="679" t="s">
        <v>586</v>
      </c>
      <c r="W16" s="679" t="s">
        <v>586</v>
      </c>
      <c r="X16" s="679" t="s">
        <v>586</v>
      </c>
      <c r="Y16" s="679" t="s">
        <v>586</v>
      </c>
      <c r="Z16" s="679" t="s">
        <v>586</v>
      </c>
    </row>
    <row r="17" spans="1:28" ht="21.75">
      <c r="A17" s="694" t="s">
        <v>143</v>
      </c>
      <c r="B17" s="693">
        <v>7993</v>
      </c>
      <c r="C17" s="693">
        <v>12426</v>
      </c>
      <c r="D17" s="693" t="s">
        <v>586</v>
      </c>
      <c r="E17" s="693">
        <v>119</v>
      </c>
      <c r="G17" s="693">
        <v>116</v>
      </c>
      <c r="H17" s="693" t="s">
        <v>586</v>
      </c>
      <c r="I17" s="693" t="s">
        <v>586</v>
      </c>
      <c r="J17" s="693">
        <f t="shared" si="1"/>
        <v>20654</v>
      </c>
      <c r="K17" s="693" t="s">
        <v>586</v>
      </c>
      <c r="L17" s="693" t="s">
        <v>586</v>
      </c>
      <c r="M17" s="693" t="s">
        <v>586</v>
      </c>
      <c r="N17" s="679" t="s">
        <v>586</v>
      </c>
      <c r="O17" s="679" t="s">
        <v>586</v>
      </c>
      <c r="P17" s="679" t="s">
        <v>586</v>
      </c>
      <c r="Q17" s="679" t="s">
        <v>586</v>
      </c>
      <c r="R17" s="679" t="s">
        <v>586</v>
      </c>
      <c r="T17" s="679" t="s">
        <v>586</v>
      </c>
      <c r="U17" s="679" t="s">
        <v>586</v>
      </c>
      <c r="V17" s="679">
        <v>13323</v>
      </c>
      <c r="W17" s="679" t="s">
        <v>586</v>
      </c>
      <c r="X17" s="679">
        <v>152</v>
      </c>
      <c r="Y17" s="679">
        <v>382</v>
      </c>
      <c r="Z17" s="679" t="s">
        <v>586</v>
      </c>
      <c r="AA17" s="679">
        <f t="shared" si="3"/>
        <v>13857</v>
      </c>
      <c r="AB17" s="679">
        <f t="shared" si="2"/>
        <v>34511</v>
      </c>
    </row>
    <row r="18" spans="1:26" ht="21.75">
      <c r="A18" s="694" t="s">
        <v>144</v>
      </c>
      <c r="B18" s="693" t="s">
        <v>586</v>
      </c>
      <c r="C18" s="693" t="s">
        <v>586</v>
      </c>
      <c r="D18" s="693" t="s">
        <v>586</v>
      </c>
      <c r="E18" s="693" t="s">
        <v>586</v>
      </c>
      <c r="F18" s="693" t="s">
        <v>586</v>
      </c>
      <c r="G18" s="693" t="s">
        <v>586</v>
      </c>
      <c r="H18" s="693" t="s">
        <v>586</v>
      </c>
      <c r="I18" s="693" t="s">
        <v>586</v>
      </c>
      <c r="K18" s="693" t="s">
        <v>586</v>
      </c>
      <c r="L18" s="693" t="s">
        <v>586</v>
      </c>
      <c r="M18" s="693" t="s">
        <v>586</v>
      </c>
      <c r="N18" s="679" t="s">
        <v>586</v>
      </c>
      <c r="O18" s="679" t="s">
        <v>586</v>
      </c>
      <c r="P18" s="679" t="s">
        <v>586</v>
      </c>
      <c r="Q18" s="679" t="s">
        <v>586</v>
      </c>
      <c r="R18" s="679" t="s">
        <v>586</v>
      </c>
      <c r="S18" s="679" t="s">
        <v>586</v>
      </c>
      <c r="T18" s="679" t="s">
        <v>586</v>
      </c>
      <c r="U18" s="679" t="s">
        <v>586</v>
      </c>
      <c r="V18" s="679" t="s">
        <v>586</v>
      </c>
      <c r="W18" s="679" t="s">
        <v>586</v>
      </c>
      <c r="X18" s="679" t="s">
        <v>586</v>
      </c>
      <c r="Y18" s="679" t="s">
        <v>586</v>
      </c>
      <c r="Z18" s="679" t="s">
        <v>586</v>
      </c>
    </row>
    <row r="19" spans="1:28" ht="21.75">
      <c r="A19" s="694" t="s">
        <v>145</v>
      </c>
      <c r="B19" s="693" t="s">
        <v>586</v>
      </c>
      <c r="C19" s="693" t="s">
        <v>586</v>
      </c>
      <c r="D19" s="693" t="s">
        <v>586</v>
      </c>
      <c r="E19" s="693" t="s">
        <v>586</v>
      </c>
      <c r="F19" s="693" t="s">
        <v>586</v>
      </c>
      <c r="G19" s="693" t="s">
        <v>586</v>
      </c>
      <c r="H19" s="693" t="s">
        <v>586</v>
      </c>
      <c r="I19" s="693" t="s">
        <v>586</v>
      </c>
      <c r="K19" s="693" t="s">
        <v>586</v>
      </c>
      <c r="L19" s="693" t="s">
        <v>586</v>
      </c>
      <c r="M19" s="693" t="s">
        <v>586</v>
      </c>
      <c r="N19" s="679" t="s">
        <v>586</v>
      </c>
      <c r="O19" s="679" t="s">
        <v>586</v>
      </c>
      <c r="P19" s="679" t="s">
        <v>586</v>
      </c>
      <c r="Q19" s="679" t="s">
        <v>586</v>
      </c>
      <c r="R19" s="679" t="s">
        <v>586</v>
      </c>
      <c r="S19" s="679" t="s">
        <v>586</v>
      </c>
      <c r="T19" s="679" t="s">
        <v>586</v>
      </c>
      <c r="U19" s="679" t="s">
        <v>586</v>
      </c>
      <c r="V19" s="679">
        <v>113347</v>
      </c>
      <c r="W19" s="679" t="s">
        <v>586</v>
      </c>
      <c r="X19" s="679" t="s">
        <v>586</v>
      </c>
      <c r="Y19" s="679">
        <v>100</v>
      </c>
      <c r="Z19" s="679">
        <v>1879</v>
      </c>
      <c r="AA19" s="679">
        <f t="shared" si="3"/>
        <v>115326</v>
      </c>
      <c r="AB19" s="679">
        <f t="shared" si="2"/>
        <v>115326</v>
      </c>
    </row>
    <row r="20" spans="1:28" ht="21.75">
      <c r="A20" s="694" t="s">
        <v>146</v>
      </c>
      <c r="B20" s="693">
        <v>7956</v>
      </c>
      <c r="C20" s="693">
        <v>2709</v>
      </c>
      <c r="D20" s="693" t="s">
        <v>586</v>
      </c>
      <c r="E20" s="693" t="s">
        <v>586</v>
      </c>
      <c r="F20" s="693" t="s">
        <v>586</v>
      </c>
      <c r="G20" s="693" t="s">
        <v>586</v>
      </c>
      <c r="H20" s="693" t="s">
        <v>586</v>
      </c>
      <c r="I20" s="693" t="s">
        <v>586</v>
      </c>
      <c r="J20" s="693">
        <f t="shared" si="1"/>
        <v>10665</v>
      </c>
      <c r="K20" s="693" t="s">
        <v>586</v>
      </c>
      <c r="L20" s="693" t="s">
        <v>586</v>
      </c>
      <c r="M20" s="693" t="s">
        <v>586</v>
      </c>
      <c r="N20" s="679" t="s">
        <v>586</v>
      </c>
      <c r="O20" s="679" t="s">
        <v>586</v>
      </c>
      <c r="P20" s="679" t="s">
        <v>586</v>
      </c>
      <c r="Q20" s="679" t="s">
        <v>586</v>
      </c>
      <c r="R20" s="679" t="s">
        <v>586</v>
      </c>
      <c r="S20" s="679" t="s">
        <v>586</v>
      </c>
      <c r="T20" s="679" t="s">
        <v>586</v>
      </c>
      <c r="U20" s="679" t="s">
        <v>586</v>
      </c>
      <c r="V20" s="679" t="s">
        <v>586</v>
      </c>
      <c r="W20" s="679" t="s">
        <v>586</v>
      </c>
      <c r="X20" s="679" t="s">
        <v>586</v>
      </c>
      <c r="Y20" s="679" t="s">
        <v>586</v>
      </c>
      <c r="Z20" s="679" t="s">
        <v>586</v>
      </c>
      <c r="AB20" s="679">
        <f t="shared" si="2"/>
        <v>10665</v>
      </c>
    </row>
    <row r="21" spans="1:28" ht="21.75">
      <c r="A21" s="694" t="s">
        <v>147</v>
      </c>
      <c r="B21" s="693">
        <v>62763</v>
      </c>
      <c r="C21" s="693">
        <v>15442</v>
      </c>
      <c r="D21" s="693" t="s">
        <v>586</v>
      </c>
      <c r="E21" s="693" t="s">
        <v>586</v>
      </c>
      <c r="F21" s="693" t="s">
        <v>586</v>
      </c>
      <c r="G21" s="693" t="s">
        <v>586</v>
      </c>
      <c r="H21" s="693" t="s">
        <v>586</v>
      </c>
      <c r="I21" s="693" t="s">
        <v>586</v>
      </c>
      <c r="J21" s="693">
        <f t="shared" si="1"/>
        <v>78205</v>
      </c>
      <c r="K21" s="693" t="s">
        <v>586</v>
      </c>
      <c r="L21" s="693" t="s">
        <v>586</v>
      </c>
      <c r="M21" s="693" t="s">
        <v>586</v>
      </c>
      <c r="N21" s="679" t="s">
        <v>586</v>
      </c>
      <c r="O21" s="679" t="s">
        <v>586</v>
      </c>
      <c r="P21" s="679" t="s">
        <v>586</v>
      </c>
      <c r="Q21" s="679" t="s">
        <v>586</v>
      </c>
      <c r="R21" s="679" t="s">
        <v>586</v>
      </c>
      <c r="S21" s="679" t="s">
        <v>586</v>
      </c>
      <c r="T21" s="679" t="s">
        <v>586</v>
      </c>
      <c r="U21" s="679">
        <v>76</v>
      </c>
      <c r="V21" s="679">
        <v>205</v>
      </c>
      <c r="W21" s="679">
        <v>9338</v>
      </c>
      <c r="X21" s="679" t="s">
        <v>586</v>
      </c>
      <c r="Y21" s="679">
        <v>2706</v>
      </c>
      <c r="Z21" s="679" t="s">
        <v>586</v>
      </c>
      <c r="AA21" s="679">
        <f t="shared" si="3"/>
        <v>12325</v>
      </c>
      <c r="AB21" s="679">
        <f t="shared" si="2"/>
        <v>90530</v>
      </c>
    </row>
    <row r="22" spans="1:28" ht="21.75">
      <c r="A22" s="694" t="s">
        <v>148</v>
      </c>
      <c r="B22" s="693">
        <v>1351</v>
      </c>
      <c r="C22" s="693" t="s">
        <v>586</v>
      </c>
      <c r="D22" s="693" t="s">
        <v>586</v>
      </c>
      <c r="E22" s="693" t="s">
        <v>586</v>
      </c>
      <c r="F22" s="693" t="s">
        <v>586</v>
      </c>
      <c r="G22" s="693" t="s">
        <v>586</v>
      </c>
      <c r="H22" s="693" t="s">
        <v>586</v>
      </c>
      <c r="I22" s="693" t="s">
        <v>586</v>
      </c>
      <c r="J22" s="693">
        <f t="shared" si="1"/>
        <v>1351</v>
      </c>
      <c r="K22" s="693" t="s">
        <v>586</v>
      </c>
      <c r="L22" s="693" t="s">
        <v>586</v>
      </c>
      <c r="M22" s="693" t="s">
        <v>586</v>
      </c>
      <c r="N22" s="679" t="s">
        <v>586</v>
      </c>
      <c r="O22" s="679" t="s">
        <v>586</v>
      </c>
      <c r="P22" s="679" t="s">
        <v>586</v>
      </c>
      <c r="Q22" s="679" t="s">
        <v>586</v>
      </c>
      <c r="R22" s="679" t="s">
        <v>586</v>
      </c>
      <c r="S22" s="679" t="s">
        <v>586</v>
      </c>
      <c r="T22" s="679" t="s">
        <v>586</v>
      </c>
      <c r="U22" s="679" t="s">
        <v>586</v>
      </c>
      <c r="V22" s="679">
        <v>991</v>
      </c>
      <c r="W22" s="679" t="s">
        <v>586</v>
      </c>
      <c r="X22" s="679" t="s">
        <v>586</v>
      </c>
      <c r="Y22" s="679" t="s">
        <v>586</v>
      </c>
      <c r="Z22" s="679" t="s">
        <v>586</v>
      </c>
      <c r="AA22" s="679">
        <f>SUM(K22:Z22)</f>
        <v>991</v>
      </c>
      <c r="AB22" s="679">
        <f t="shared" si="2"/>
        <v>2342</v>
      </c>
    </row>
    <row r="40" spans="1:28" ht="10.5">
      <c r="A40" s="695"/>
      <c r="B40" s="696"/>
      <c r="C40" s="696"/>
      <c r="D40" s="696"/>
      <c r="E40" s="696"/>
      <c r="F40" s="696"/>
      <c r="G40" s="696"/>
      <c r="H40" s="696"/>
      <c r="I40" s="696"/>
      <c r="J40" s="696"/>
      <c r="K40" s="696"/>
      <c r="L40" s="696"/>
      <c r="M40" s="696"/>
      <c r="N40" s="697"/>
      <c r="O40" s="697"/>
      <c r="P40" s="697"/>
      <c r="Q40" s="697"/>
      <c r="R40" s="697"/>
      <c r="S40" s="697"/>
      <c r="T40" s="697"/>
      <c r="U40" s="697"/>
      <c r="V40" s="697"/>
      <c r="W40" s="697"/>
      <c r="X40" s="697"/>
      <c r="Y40" s="697"/>
      <c r="Z40" s="697"/>
      <c r="AA40" s="697"/>
      <c r="AB40" s="697"/>
    </row>
  </sheetData>
  <sheetProtection/>
  <mergeCells count="24">
    <mergeCell ref="K3:M3"/>
    <mergeCell ref="AB4:AB6"/>
    <mergeCell ref="N3:P3"/>
    <mergeCell ref="AA5:AA6"/>
    <mergeCell ref="N5:Q5"/>
    <mergeCell ref="R5:R6"/>
    <mergeCell ref="S5:S6"/>
    <mergeCell ref="T5:Z5"/>
    <mergeCell ref="J5:J6"/>
    <mergeCell ref="B1:M1"/>
    <mergeCell ref="K4:M4"/>
    <mergeCell ref="K5:M5"/>
    <mergeCell ref="N1:Y1"/>
    <mergeCell ref="B4:J4"/>
    <mergeCell ref="I2:M2"/>
    <mergeCell ref="N2:R2"/>
    <mergeCell ref="N4:AA4"/>
    <mergeCell ref="Z3:AB3"/>
    <mergeCell ref="A5:A6"/>
    <mergeCell ref="B5:B6"/>
    <mergeCell ref="C5:C6"/>
    <mergeCell ref="D5:D6"/>
    <mergeCell ref="E5:E6"/>
    <mergeCell ref="F5:I5"/>
  </mergeCells>
  <printOptions horizontalCentered="1"/>
  <pageMargins left="0.3937007874015748" right="0.3937007874015748" top="0.7480314960629921" bottom="0.5905511811023623" header="0.4724409448818898" footer="0.31496062992125984"/>
  <pageSetup firstPageNumber="108" useFirstPageNumber="1" horizontalDpi="600" verticalDpi="600" orientation="portrait" pageOrder="overThenDown" paperSize="9" scale="99" r:id="rId2"/>
  <headerFooter alignWithMargins="0">
    <oddFooter>&amp;L&amp;C&amp;"Arial,標準"&amp;P&amp;R</oddFooter>
  </headerFooter>
  <colBreaks count="1" manualBreakCount="1">
    <brk id="13" max="39" man="1"/>
  </colBreaks>
  <drawing r:id="rId1"/>
</worksheet>
</file>

<file path=xl/worksheets/sheet35.xml><?xml version="1.0" encoding="utf-8"?>
<worksheet xmlns="http://schemas.openxmlformats.org/spreadsheetml/2006/main" xmlns:r="http://schemas.openxmlformats.org/officeDocument/2006/relationships">
  <dimension ref="A1:K18"/>
  <sheetViews>
    <sheetView zoomScalePageLayoutView="0" workbookViewId="0" topLeftCell="A1">
      <selection activeCell="N3" sqref="N3"/>
    </sheetView>
  </sheetViews>
  <sheetFormatPr defaultColWidth="8.5" defaultRowHeight="11.25"/>
  <cols>
    <col min="1" max="1" width="7" style="446" customWidth="1"/>
    <col min="2" max="2" width="16.16015625" style="446" customWidth="1"/>
    <col min="3" max="3" width="7.16015625" style="443" customWidth="1"/>
    <col min="4" max="4" width="12.16015625" style="736" customWidth="1"/>
    <col min="5" max="5" width="12.16015625" style="448" customWidth="1"/>
    <col min="6" max="6" width="12.66015625" style="449" customWidth="1"/>
    <col min="7" max="7" width="7" style="447" customWidth="1"/>
    <col min="8" max="8" width="12.66015625" style="443" customWidth="1"/>
    <col min="9" max="9" width="13.16015625" style="449" customWidth="1"/>
    <col min="10" max="10" width="13.16015625" style="447" customWidth="1"/>
    <col min="11" max="11" width="3.5" style="443" customWidth="1"/>
    <col min="12" max="16384" width="8.5" style="443" customWidth="1"/>
  </cols>
  <sheetData>
    <row r="1" spans="1:11" s="438" customFormat="1" ht="30" customHeight="1">
      <c r="A1" s="1128" t="s">
        <v>432</v>
      </c>
      <c r="B1" s="1128" t="s">
        <v>433</v>
      </c>
      <c r="C1" s="1128" t="s">
        <v>434</v>
      </c>
      <c r="D1" s="1131" t="s">
        <v>435</v>
      </c>
      <c r="E1" s="1131"/>
      <c r="F1" s="1131" t="s">
        <v>436</v>
      </c>
      <c r="G1" s="1132"/>
      <c r="H1" s="1132"/>
      <c r="I1" s="1128" t="s">
        <v>437</v>
      </c>
      <c r="J1" s="1128" t="s">
        <v>438</v>
      </c>
      <c r="K1" s="1128" t="s">
        <v>576</v>
      </c>
    </row>
    <row r="2" spans="1:11" s="438" customFormat="1" ht="32.25" customHeight="1">
      <c r="A2" s="1129"/>
      <c r="B2" s="1130"/>
      <c r="C2" s="1130"/>
      <c r="D2" s="735" t="s">
        <v>439</v>
      </c>
      <c r="E2" s="439" t="s">
        <v>440</v>
      </c>
      <c r="F2" s="440" t="s">
        <v>608</v>
      </c>
      <c r="G2" s="439" t="s">
        <v>723</v>
      </c>
      <c r="H2" s="439" t="s">
        <v>441</v>
      </c>
      <c r="I2" s="1130"/>
      <c r="J2" s="1130"/>
      <c r="K2" s="1130"/>
    </row>
    <row r="3" spans="1:11" ht="75" customHeight="1">
      <c r="A3" s="441" t="s">
        <v>522</v>
      </c>
      <c r="B3" s="441" t="s">
        <v>523</v>
      </c>
      <c r="C3" s="442" t="s">
        <v>524</v>
      </c>
      <c r="D3" s="864">
        <v>14350000</v>
      </c>
      <c r="E3" s="864">
        <v>0</v>
      </c>
      <c r="F3" s="864">
        <v>14350000</v>
      </c>
      <c r="G3" s="864">
        <v>0</v>
      </c>
      <c r="H3" s="864">
        <v>14350000</v>
      </c>
      <c r="I3" s="862">
        <v>0</v>
      </c>
      <c r="J3" s="862">
        <v>0</v>
      </c>
      <c r="K3" s="442"/>
    </row>
    <row r="4" spans="1:11" ht="75" customHeight="1">
      <c r="A4" s="444" t="s">
        <v>522</v>
      </c>
      <c r="B4" s="444" t="s">
        <v>525</v>
      </c>
      <c r="C4" s="445" t="s">
        <v>524</v>
      </c>
      <c r="D4" s="864">
        <v>37800000</v>
      </c>
      <c r="E4" s="864">
        <v>24391870</v>
      </c>
      <c r="F4" s="864">
        <v>23872673</v>
      </c>
      <c r="G4" s="864">
        <v>0</v>
      </c>
      <c r="H4" s="864">
        <v>23872673</v>
      </c>
      <c r="I4" s="865">
        <v>8561327</v>
      </c>
      <c r="J4" s="865">
        <v>5366000</v>
      </c>
      <c r="K4" s="445"/>
    </row>
    <row r="5" spans="1:11" ht="75" customHeight="1">
      <c r="A5" s="444" t="s">
        <v>522</v>
      </c>
      <c r="B5" s="444" t="s">
        <v>526</v>
      </c>
      <c r="C5" s="445" t="s">
        <v>524</v>
      </c>
      <c r="D5" s="864">
        <v>15960000</v>
      </c>
      <c r="E5" s="864">
        <v>13369315</v>
      </c>
      <c r="F5" s="864">
        <v>11982217</v>
      </c>
      <c r="G5" s="864">
        <v>0</v>
      </c>
      <c r="H5" s="864">
        <v>11982217</v>
      </c>
      <c r="I5" s="865">
        <v>3977783</v>
      </c>
      <c r="J5" s="865">
        <v>0</v>
      </c>
      <c r="K5" s="445"/>
    </row>
    <row r="6" spans="1:11" ht="75" customHeight="1">
      <c r="A6" s="444" t="s">
        <v>522</v>
      </c>
      <c r="B6" s="444" t="s">
        <v>527</v>
      </c>
      <c r="C6" s="445" t="s">
        <v>524</v>
      </c>
      <c r="D6" s="864">
        <v>25200000</v>
      </c>
      <c r="E6" s="864">
        <v>20554842</v>
      </c>
      <c r="F6" s="864">
        <v>20307327</v>
      </c>
      <c r="G6" s="864">
        <v>0</v>
      </c>
      <c r="H6" s="864">
        <v>20307327</v>
      </c>
      <c r="I6" s="865">
        <v>4892673</v>
      </c>
      <c r="J6" s="865">
        <v>0</v>
      </c>
      <c r="K6" s="445"/>
    </row>
    <row r="7" spans="1:11" ht="75" customHeight="1">
      <c r="A7" s="444" t="s">
        <v>522</v>
      </c>
      <c r="B7" s="444" t="s">
        <v>528</v>
      </c>
      <c r="C7" s="445" t="s">
        <v>524</v>
      </c>
      <c r="D7" s="864">
        <v>43680000</v>
      </c>
      <c r="E7" s="864">
        <v>0</v>
      </c>
      <c r="F7" s="864">
        <v>0</v>
      </c>
      <c r="G7" s="864">
        <v>0</v>
      </c>
      <c r="H7" s="864">
        <v>0</v>
      </c>
      <c r="I7" s="865">
        <v>43680000</v>
      </c>
      <c r="J7" s="865">
        <v>0</v>
      </c>
      <c r="K7" s="445"/>
    </row>
    <row r="8" spans="1:11" ht="75" customHeight="1">
      <c r="A8" s="444" t="s">
        <v>522</v>
      </c>
      <c r="B8" s="444" t="s">
        <v>529</v>
      </c>
      <c r="C8" s="445" t="s">
        <v>524</v>
      </c>
      <c r="D8" s="864">
        <v>25000000</v>
      </c>
      <c r="E8" s="864">
        <v>0</v>
      </c>
      <c r="F8" s="864">
        <v>0</v>
      </c>
      <c r="G8" s="864">
        <v>0</v>
      </c>
      <c r="H8" s="864">
        <v>0</v>
      </c>
      <c r="I8" s="865">
        <v>25000000</v>
      </c>
      <c r="J8" s="865">
        <v>0</v>
      </c>
      <c r="K8" s="445"/>
    </row>
    <row r="9" spans="1:11" ht="75" customHeight="1">
      <c r="A9" s="444" t="s">
        <v>522</v>
      </c>
      <c r="B9" s="444" t="s">
        <v>530</v>
      </c>
      <c r="C9" s="445" t="s">
        <v>524</v>
      </c>
      <c r="D9" s="864">
        <v>26000000</v>
      </c>
      <c r="E9" s="864">
        <v>0</v>
      </c>
      <c r="F9" s="864">
        <v>0</v>
      </c>
      <c r="G9" s="864">
        <v>0</v>
      </c>
      <c r="H9" s="864">
        <v>0</v>
      </c>
      <c r="I9" s="865">
        <v>26000000</v>
      </c>
      <c r="J9" s="865">
        <v>0</v>
      </c>
      <c r="K9" s="445"/>
    </row>
    <row r="10" spans="1:11" ht="75" customHeight="1">
      <c r="A10" s="444" t="s">
        <v>522</v>
      </c>
      <c r="B10" s="444" t="s">
        <v>1364</v>
      </c>
      <c r="C10" s="445" t="s">
        <v>524</v>
      </c>
      <c r="D10" s="863">
        <v>32000000</v>
      </c>
      <c r="E10" s="864">
        <v>0</v>
      </c>
      <c r="F10" s="864">
        <v>0</v>
      </c>
      <c r="G10" s="864">
        <v>0</v>
      </c>
      <c r="H10" s="864">
        <v>0</v>
      </c>
      <c r="I10" s="865">
        <v>32000000</v>
      </c>
      <c r="J10" s="865">
        <v>0</v>
      </c>
      <c r="K10" s="445"/>
    </row>
    <row r="11" spans="1:11" ht="15" customHeight="1">
      <c r="A11" s="1126" t="s">
        <v>14</v>
      </c>
      <c r="B11" s="1126"/>
      <c r="C11" s="1126"/>
      <c r="D11" s="1126"/>
      <c r="E11" s="1126"/>
      <c r="F11" s="1126"/>
      <c r="G11" s="1126"/>
      <c r="H11" s="1126"/>
      <c r="I11" s="1126"/>
      <c r="J11" s="1126"/>
      <c r="K11" s="1126"/>
    </row>
    <row r="12" spans="1:11" ht="15" customHeight="1">
      <c r="A12" s="1127"/>
      <c r="B12" s="1127"/>
      <c r="C12" s="1127"/>
      <c r="D12" s="1127"/>
      <c r="E12" s="1127"/>
      <c r="F12" s="1127"/>
      <c r="G12" s="1127"/>
      <c r="H12" s="1127"/>
      <c r="I12" s="1127"/>
      <c r="J12" s="1127"/>
      <c r="K12" s="1127"/>
    </row>
    <row r="13" spans="1:11" ht="15" customHeight="1">
      <c r="A13" s="1127"/>
      <c r="B13" s="1127"/>
      <c r="C13" s="1127"/>
      <c r="D13" s="1127"/>
      <c r="E13" s="1127"/>
      <c r="F13" s="1127"/>
      <c r="G13" s="1127"/>
      <c r="H13" s="1127"/>
      <c r="I13" s="1127"/>
      <c r="J13" s="1127"/>
      <c r="K13" s="1127"/>
    </row>
    <row r="14" spans="1:11" ht="15" customHeight="1">
      <c r="A14" s="1127"/>
      <c r="B14" s="1127"/>
      <c r="C14" s="1127"/>
      <c r="D14" s="1127"/>
      <c r="E14" s="1127"/>
      <c r="F14" s="1127"/>
      <c r="G14" s="1127"/>
      <c r="H14" s="1127"/>
      <c r="I14" s="1127"/>
      <c r="J14" s="1127"/>
      <c r="K14" s="1127"/>
    </row>
    <row r="15" spans="1:11" ht="15" customHeight="1">
      <c r="A15" s="1127"/>
      <c r="B15" s="1127"/>
      <c r="C15" s="1127"/>
      <c r="D15" s="1127"/>
      <c r="E15" s="1127"/>
      <c r="F15" s="1127"/>
      <c r="G15" s="1127"/>
      <c r="H15" s="1127"/>
      <c r="I15" s="1127"/>
      <c r="J15" s="1127"/>
      <c r="K15" s="1127"/>
    </row>
    <row r="16" spans="1:11" ht="15" customHeight="1">
      <c r="A16" s="1127"/>
      <c r="B16" s="1127"/>
      <c r="C16" s="1127"/>
      <c r="D16" s="1127"/>
      <c r="E16" s="1127"/>
      <c r="F16" s="1127"/>
      <c r="G16" s="1127"/>
      <c r="H16" s="1127"/>
      <c r="I16" s="1127"/>
      <c r="J16" s="1127"/>
      <c r="K16" s="1127"/>
    </row>
    <row r="17" spans="1:11" ht="10.5">
      <c r="A17" s="1127"/>
      <c r="B17" s="1127"/>
      <c r="C17" s="1127"/>
      <c r="D17" s="1127"/>
      <c r="E17" s="1127"/>
      <c r="F17" s="1127"/>
      <c r="G17" s="1127"/>
      <c r="H17" s="1127"/>
      <c r="I17" s="1127"/>
      <c r="J17" s="1127"/>
      <c r="K17" s="1127"/>
    </row>
    <row r="18" spans="1:11" ht="10.5">
      <c r="A18" s="1127"/>
      <c r="B18" s="1127"/>
      <c r="C18" s="1127"/>
      <c r="D18" s="1127"/>
      <c r="E18" s="1127"/>
      <c r="F18" s="1127"/>
      <c r="G18" s="1127"/>
      <c r="H18" s="1127"/>
      <c r="I18" s="1127"/>
      <c r="J18" s="1127"/>
      <c r="K18" s="1127"/>
    </row>
  </sheetData>
  <sheetProtection/>
  <mergeCells count="9">
    <mergeCell ref="A11:K18"/>
    <mergeCell ref="A1:A2"/>
    <mergeCell ref="C1:C2"/>
    <mergeCell ref="K1:K2"/>
    <mergeCell ref="D1:E1"/>
    <mergeCell ref="F1:H1"/>
    <mergeCell ref="B1:B2"/>
    <mergeCell ref="I1:I2"/>
    <mergeCell ref="J1:J2"/>
  </mergeCells>
  <printOptions horizontalCentered="1"/>
  <pageMargins left="0.3937007874015748" right="0.3937007874015748" top="1.2598425196850394" bottom="0.5905511811023623" header="0.4724409448818898" footer="0.31496062992125984"/>
  <pageSetup firstPageNumber="110" useFirstPageNumber="1" horizontalDpi="600" verticalDpi="600" orientation="portrait" paperSize="9" r:id="rId1"/>
  <headerFooter alignWithMargins="0">
    <oddHeader>&amp;L&amp;C&amp;14&amp;U雲林縣麥寮鄉總決算&amp;12
&amp;16中央補助款代收代付明細表&amp;12&amp;U
中華民國 108 年度&amp;R&amp;6
&amp;12
單位：新臺幣元&amp;10
</oddHeader>
    <oddFooter>&amp;L&amp;C&amp;10&amp;P&amp;R</oddFooter>
  </headerFooter>
</worksheet>
</file>

<file path=xl/worksheets/sheet36.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A2"/>
    </sheetView>
  </sheetViews>
  <sheetFormatPr defaultColWidth="8.33203125" defaultRowHeight="11.25"/>
  <cols>
    <col min="1" max="1" width="23" style="534" customWidth="1"/>
    <col min="2" max="3" width="18.5" style="535" customWidth="1"/>
    <col min="4" max="4" width="18.5" style="536" customWidth="1"/>
    <col min="5" max="5" width="16.83203125" style="537" customWidth="1"/>
    <col min="6" max="6" width="14.16015625" style="538" customWidth="1"/>
    <col min="7" max="16384" width="8.33203125" style="528" customWidth="1"/>
  </cols>
  <sheetData>
    <row r="1" spans="1:6" s="525" customFormat="1" ht="30" customHeight="1">
      <c r="A1" s="1133" t="s">
        <v>76</v>
      </c>
      <c r="B1" s="1135" t="s">
        <v>77</v>
      </c>
      <c r="C1" s="1136"/>
      <c r="D1" s="1136"/>
      <c r="E1" s="1136"/>
      <c r="F1" s="1133" t="s">
        <v>576</v>
      </c>
    </row>
    <row r="2" spans="1:6" s="525" customFormat="1" ht="32.25" customHeight="1">
      <c r="A2" s="1134"/>
      <c r="B2" s="526" t="s">
        <v>552</v>
      </c>
      <c r="C2" s="526" t="s">
        <v>78</v>
      </c>
      <c r="D2" s="527" t="s">
        <v>79</v>
      </c>
      <c r="E2" s="526" t="s">
        <v>556</v>
      </c>
      <c r="F2" s="1134"/>
    </row>
    <row r="3" spans="1:6" ht="16.5">
      <c r="A3" s="559" t="s">
        <v>92</v>
      </c>
      <c r="B3" s="560"/>
      <c r="C3" s="560"/>
      <c r="D3" s="561"/>
      <c r="E3" s="562"/>
      <c r="F3" s="563"/>
    </row>
    <row r="61" spans="1:6" ht="10.5">
      <c r="A61" s="529"/>
      <c r="B61" s="530"/>
      <c r="C61" s="530"/>
      <c r="D61" s="531"/>
      <c r="E61" s="532"/>
      <c r="F61" s="533"/>
    </row>
  </sheetData>
  <sheetProtection/>
  <mergeCells count="3">
    <mergeCell ref="A1:A2"/>
    <mergeCell ref="F1:F2"/>
    <mergeCell ref="B1:E1"/>
  </mergeCells>
  <printOptions horizontalCentered="1"/>
  <pageMargins left="0.3937007874015748" right="0.3937007874015748" top="1.2598425196850394" bottom="0.7874015748031497" header="0.4724409448818898" footer="0.31496062992125984"/>
  <pageSetup firstPageNumber="111" useFirstPageNumber="1" horizontalDpi="600" verticalDpi="600" orientation="portrait" paperSize="9" r:id="rId1"/>
  <headerFooter alignWithMargins="0">
    <oddHeader>&amp;L&amp;C&amp;14&amp;U雲林縣麥寮鄉總決算&amp;12
&amp;16因擔保、保證或契約可能造成未來會計年度支出明細表&amp;12&amp;U
中華民國 108 年度&amp;R&amp;6
&amp;12
單位：新臺幣元&amp;10
</oddHeader>
    <oddFooter>&amp;L說明：依各機關「因擔保、保證或契約可能造成未來會計年度支出明細表」彙整。
&amp;C&amp;10&amp;P&amp;R</oddFooter>
  </headerFooter>
</worksheet>
</file>

<file path=xl/worksheets/sheet37.xml><?xml version="1.0" encoding="utf-8"?>
<worksheet xmlns="http://schemas.openxmlformats.org/spreadsheetml/2006/main" xmlns:r="http://schemas.openxmlformats.org/officeDocument/2006/relationships">
  <dimension ref="A2:V37"/>
  <sheetViews>
    <sheetView zoomScale="120" zoomScaleNormal="120" zoomScalePageLayoutView="0" workbookViewId="0" topLeftCell="A1">
      <selection activeCell="A3" sqref="A3:V3"/>
    </sheetView>
  </sheetViews>
  <sheetFormatPr defaultColWidth="10.66015625" defaultRowHeight="11.25"/>
  <cols>
    <col min="1" max="1" width="6.83203125" style="540" customWidth="1"/>
    <col min="2" max="5" width="6.16015625" style="540" customWidth="1"/>
    <col min="6" max="13" width="4.5" style="540" customWidth="1"/>
    <col min="14" max="15" width="7" style="540" customWidth="1"/>
    <col min="16" max="21" width="4.16015625" style="540" customWidth="1"/>
    <col min="22" max="22" width="7.83203125" style="540" customWidth="1"/>
    <col min="23" max="16384" width="10.66015625" style="540" customWidth="1"/>
  </cols>
  <sheetData>
    <row r="1" ht="21" customHeight="1"/>
    <row r="2" spans="1:22" s="539" customFormat="1" ht="27" customHeight="1">
      <c r="A2" s="1137" t="s">
        <v>281</v>
      </c>
      <c r="B2" s="1137"/>
      <c r="C2" s="1137"/>
      <c r="D2" s="1137"/>
      <c r="E2" s="1137"/>
      <c r="F2" s="1137"/>
      <c r="G2" s="1137"/>
      <c r="H2" s="1137"/>
      <c r="I2" s="1137"/>
      <c r="J2" s="1137"/>
      <c r="K2" s="1137"/>
      <c r="L2" s="1137"/>
      <c r="M2" s="1137"/>
      <c r="N2" s="1137"/>
      <c r="O2" s="1137"/>
      <c r="P2" s="1137"/>
      <c r="Q2" s="1137"/>
      <c r="R2" s="1137"/>
      <c r="S2" s="1137"/>
      <c r="T2" s="1137"/>
      <c r="U2" s="1137"/>
      <c r="V2" s="1137"/>
    </row>
    <row r="3" spans="1:22" s="539" customFormat="1" ht="18.75" customHeight="1">
      <c r="A3" s="1138" t="s">
        <v>81</v>
      </c>
      <c r="B3" s="1138"/>
      <c r="C3" s="1138"/>
      <c r="D3" s="1138"/>
      <c r="E3" s="1138"/>
      <c r="F3" s="1138"/>
      <c r="G3" s="1138"/>
      <c r="H3" s="1138"/>
      <c r="I3" s="1138"/>
      <c r="J3" s="1138"/>
      <c r="K3" s="1138"/>
      <c r="L3" s="1138"/>
      <c r="M3" s="1138"/>
      <c r="N3" s="1138"/>
      <c r="O3" s="1138"/>
      <c r="P3" s="1138"/>
      <c r="Q3" s="1138"/>
      <c r="R3" s="1138"/>
      <c r="S3" s="1138"/>
      <c r="T3" s="1138"/>
      <c r="U3" s="1138"/>
      <c r="V3" s="1138"/>
    </row>
    <row r="4" spans="1:22" ht="14.25" customHeight="1">
      <c r="A4" s="1139" t="s">
        <v>82</v>
      </c>
      <c r="B4" s="1140"/>
      <c r="C4" s="1140"/>
      <c r="D4" s="1140"/>
      <c r="E4" s="1140"/>
      <c r="F4" s="1140"/>
      <c r="G4" s="1140"/>
      <c r="H4" s="1140"/>
      <c r="I4" s="1140"/>
      <c r="J4" s="1140"/>
      <c r="K4" s="1140"/>
      <c r="L4" s="1140"/>
      <c r="M4" s="1140"/>
      <c r="N4" s="1140"/>
      <c r="O4" s="1140"/>
      <c r="P4" s="1140"/>
      <c r="Q4" s="1140"/>
      <c r="R4" s="1140"/>
      <c r="S4" s="1140"/>
      <c r="T4" s="1140"/>
      <c r="U4" s="1140"/>
      <c r="V4" s="1140"/>
    </row>
    <row r="5" spans="1:22" ht="39" customHeight="1">
      <c r="A5" s="1143" t="s">
        <v>83</v>
      </c>
      <c r="B5" s="1146" t="s">
        <v>84</v>
      </c>
      <c r="C5" s="1147"/>
      <c r="D5" s="1141" t="s">
        <v>85</v>
      </c>
      <c r="E5" s="1142"/>
      <c r="F5" s="1141" t="s">
        <v>86</v>
      </c>
      <c r="G5" s="1148"/>
      <c r="H5" s="1148"/>
      <c r="I5" s="1148"/>
      <c r="J5" s="1148"/>
      <c r="K5" s="1148"/>
      <c r="L5" s="1148"/>
      <c r="M5" s="1142"/>
      <c r="N5" s="1143" t="s">
        <v>87</v>
      </c>
      <c r="O5" s="1143" t="s">
        <v>249</v>
      </c>
      <c r="P5" s="1141" t="s">
        <v>265</v>
      </c>
      <c r="Q5" s="1148"/>
      <c r="R5" s="1148"/>
      <c r="S5" s="1148"/>
      <c r="T5" s="1148"/>
      <c r="U5" s="1142"/>
      <c r="V5" s="1143" t="s">
        <v>266</v>
      </c>
    </row>
    <row r="6" spans="1:22" ht="22.5" customHeight="1">
      <c r="A6" s="1144"/>
      <c r="B6" s="1143" t="s">
        <v>267</v>
      </c>
      <c r="C6" s="1143" t="s">
        <v>268</v>
      </c>
      <c r="D6" s="1143" t="s">
        <v>269</v>
      </c>
      <c r="E6" s="1143" t="s">
        <v>270</v>
      </c>
      <c r="F6" s="1141" t="s">
        <v>271</v>
      </c>
      <c r="G6" s="1148"/>
      <c r="H6" s="1148"/>
      <c r="I6" s="1142"/>
      <c r="J6" s="1141" t="s">
        <v>272</v>
      </c>
      <c r="K6" s="1148"/>
      <c r="L6" s="1148"/>
      <c r="M6" s="1142"/>
      <c r="N6" s="1144"/>
      <c r="O6" s="1144"/>
      <c r="P6" s="1141" t="s">
        <v>271</v>
      </c>
      <c r="Q6" s="1148"/>
      <c r="R6" s="1142"/>
      <c r="S6" s="1141" t="s">
        <v>272</v>
      </c>
      <c r="T6" s="1148"/>
      <c r="U6" s="1142"/>
      <c r="V6" s="1144"/>
    </row>
    <row r="7" spans="1:22" ht="142.5" customHeight="1">
      <c r="A7" s="1145"/>
      <c r="B7" s="1145"/>
      <c r="C7" s="1145"/>
      <c r="D7" s="1145"/>
      <c r="E7" s="1145"/>
      <c r="F7" s="541" t="s">
        <v>273</v>
      </c>
      <c r="G7" s="541" t="s">
        <v>274</v>
      </c>
      <c r="H7" s="541" t="s">
        <v>275</v>
      </c>
      <c r="I7" s="541" t="s">
        <v>276</v>
      </c>
      <c r="J7" s="541" t="s">
        <v>273</v>
      </c>
      <c r="K7" s="541" t="s">
        <v>274</v>
      </c>
      <c r="L7" s="541" t="s">
        <v>275</v>
      </c>
      <c r="M7" s="541" t="s">
        <v>276</v>
      </c>
      <c r="N7" s="1145"/>
      <c r="O7" s="1145"/>
      <c r="P7" s="541" t="s">
        <v>277</v>
      </c>
      <c r="Q7" s="541" t="s">
        <v>278</v>
      </c>
      <c r="R7" s="541" t="s">
        <v>279</v>
      </c>
      <c r="S7" s="541" t="s">
        <v>277</v>
      </c>
      <c r="T7" s="541" t="s">
        <v>278</v>
      </c>
      <c r="U7" s="541" t="s">
        <v>279</v>
      </c>
      <c r="V7" s="1145"/>
    </row>
    <row r="8" spans="1:22" ht="16.5">
      <c r="A8" s="704" t="s">
        <v>1582</v>
      </c>
      <c r="B8" s="542"/>
      <c r="C8" s="542"/>
      <c r="D8" s="542"/>
      <c r="E8" s="542"/>
      <c r="F8" s="542"/>
      <c r="G8" s="543"/>
      <c r="H8" s="543"/>
      <c r="I8" s="543"/>
      <c r="J8" s="543"/>
      <c r="K8" s="543"/>
      <c r="L8" s="543"/>
      <c r="M8" s="542"/>
      <c r="N8" s="544"/>
      <c r="O8" s="544"/>
      <c r="P8" s="544"/>
      <c r="Q8" s="544"/>
      <c r="R8" s="544"/>
      <c r="S8" s="542"/>
      <c r="T8" s="544"/>
      <c r="U8" s="544"/>
      <c r="V8" s="544"/>
    </row>
    <row r="9" spans="1:22" ht="16.5">
      <c r="A9" s="545"/>
      <c r="B9" s="545"/>
      <c r="C9" s="545"/>
      <c r="D9" s="545"/>
      <c r="E9" s="545"/>
      <c r="F9" s="545"/>
      <c r="G9" s="546"/>
      <c r="H9" s="546"/>
      <c r="I9" s="546"/>
      <c r="J9" s="546"/>
      <c r="K9" s="546"/>
      <c r="L9" s="546"/>
      <c r="M9" s="545"/>
      <c r="N9" s="547"/>
      <c r="O9" s="547"/>
      <c r="P9" s="547"/>
      <c r="Q9" s="547"/>
      <c r="R9" s="547"/>
      <c r="S9" s="545"/>
      <c r="T9" s="547"/>
      <c r="U9" s="547"/>
      <c r="V9" s="547"/>
    </row>
    <row r="10" spans="1:22" ht="16.5">
      <c r="A10" s="545"/>
      <c r="B10" s="545"/>
      <c r="C10" s="545"/>
      <c r="D10" s="545"/>
      <c r="E10" s="545"/>
      <c r="F10" s="545"/>
      <c r="G10" s="546"/>
      <c r="H10" s="546"/>
      <c r="I10" s="546"/>
      <c r="J10" s="546"/>
      <c r="K10" s="546"/>
      <c r="L10" s="546"/>
      <c r="M10" s="545"/>
      <c r="N10" s="547"/>
      <c r="O10" s="547"/>
      <c r="P10" s="547"/>
      <c r="Q10" s="547"/>
      <c r="R10" s="547"/>
      <c r="S10" s="545"/>
      <c r="T10" s="547"/>
      <c r="U10" s="547"/>
      <c r="V10" s="547"/>
    </row>
    <row r="11" spans="1:22" ht="16.5">
      <c r="A11" s="545"/>
      <c r="B11" s="545"/>
      <c r="C11" s="545"/>
      <c r="D11" s="545"/>
      <c r="E11" s="545"/>
      <c r="F11" s="545"/>
      <c r="G11" s="546"/>
      <c r="H11" s="546"/>
      <c r="I11" s="546"/>
      <c r="J11" s="546"/>
      <c r="K11" s="546"/>
      <c r="L11" s="546"/>
      <c r="M11" s="545"/>
      <c r="N11" s="547"/>
      <c r="O11" s="547"/>
      <c r="P11" s="547"/>
      <c r="Q11" s="547"/>
      <c r="R11" s="547"/>
      <c r="S11" s="545"/>
      <c r="T11" s="547"/>
      <c r="U11" s="547"/>
      <c r="V11" s="547"/>
    </row>
    <row r="12" spans="1:22" ht="16.5">
      <c r="A12" s="545"/>
      <c r="B12" s="545"/>
      <c r="C12" s="545"/>
      <c r="D12" s="545"/>
      <c r="E12" s="545"/>
      <c r="F12" s="545"/>
      <c r="G12" s="546"/>
      <c r="H12" s="546"/>
      <c r="I12" s="546"/>
      <c r="J12" s="546"/>
      <c r="K12" s="546"/>
      <c r="L12" s="546"/>
      <c r="M12" s="545"/>
      <c r="N12" s="547"/>
      <c r="O12" s="547"/>
      <c r="P12" s="547"/>
      <c r="Q12" s="547"/>
      <c r="R12" s="547"/>
      <c r="S12" s="545"/>
      <c r="T12" s="547"/>
      <c r="U12" s="547"/>
      <c r="V12" s="547"/>
    </row>
    <row r="13" spans="1:22" ht="16.5">
      <c r="A13" s="545"/>
      <c r="B13" s="545"/>
      <c r="C13" s="545"/>
      <c r="D13" s="545"/>
      <c r="E13" s="545"/>
      <c r="F13" s="545"/>
      <c r="G13" s="546"/>
      <c r="H13" s="546"/>
      <c r="I13" s="546"/>
      <c r="J13" s="546"/>
      <c r="K13" s="546"/>
      <c r="L13" s="546"/>
      <c r="M13" s="545"/>
      <c r="N13" s="547"/>
      <c r="O13" s="547"/>
      <c r="P13" s="547"/>
      <c r="Q13" s="547"/>
      <c r="R13" s="547"/>
      <c r="S13" s="545"/>
      <c r="T13" s="547"/>
      <c r="U13" s="547"/>
      <c r="V13" s="547"/>
    </row>
    <row r="14" spans="1:22" ht="16.5">
      <c r="A14" s="545"/>
      <c r="B14" s="545"/>
      <c r="C14" s="545"/>
      <c r="D14" s="545"/>
      <c r="E14" s="545"/>
      <c r="F14" s="545"/>
      <c r="G14" s="546"/>
      <c r="H14" s="546"/>
      <c r="I14" s="546"/>
      <c r="J14" s="546"/>
      <c r="K14" s="546"/>
      <c r="L14" s="546"/>
      <c r="M14" s="545"/>
      <c r="N14" s="547"/>
      <c r="O14" s="547"/>
      <c r="P14" s="547"/>
      <c r="Q14" s="547"/>
      <c r="R14" s="547"/>
      <c r="S14" s="545"/>
      <c r="T14" s="547"/>
      <c r="U14" s="547"/>
      <c r="V14" s="547"/>
    </row>
    <row r="15" spans="1:22" ht="16.5">
      <c r="A15" s="545"/>
      <c r="B15" s="545"/>
      <c r="C15" s="545"/>
      <c r="D15" s="545"/>
      <c r="E15" s="545"/>
      <c r="F15" s="545"/>
      <c r="G15" s="546"/>
      <c r="H15" s="546"/>
      <c r="I15" s="546"/>
      <c r="J15" s="546"/>
      <c r="K15" s="546"/>
      <c r="L15" s="546"/>
      <c r="M15" s="545"/>
      <c r="N15" s="547"/>
      <c r="O15" s="547"/>
      <c r="P15" s="547"/>
      <c r="Q15" s="547"/>
      <c r="R15" s="547"/>
      <c r="S15" s="545"/>
      <c r="T15" s="547"/>
      <c r="U15" s="547"/>
      <c r="V15" s="547"/>
    </row>
    <row r="16" spans="1:22" ht="16.5">
      <c r="A16" s="545"/>
      <c r="B16" s="545"/>
      <c r="C16" s="545"/>
      <c r="D16" s="545"/>
      <c r="E16" s="545"/>
      <c r="F16" s="545"/>
      <c r="G16" s="546"/>
      <c r="H16" s="546"/>
      <c r="I16" s="546"/>
      <c r="J16" s="546"/>
      <c r="K16" s="546"/>
      <c r="L16" s="546"/>
      <c r="M16" s="545"/>
      <c r="N16" s="547"/>
      <c r="O16" s="547"/>
      <c r="P16" s="547"/>
      <c r="Q16" s="547"/>
      <c r="R16" s="547"/>
      <c r="S16" s="545"/>
      <c r="T16" s="547"/>
      <c r="U16" s="547"/>
      <c r="V16" s="547"/>
    </row>
    <row r="17" spans="1:22" ht="16.5">
      <c r="A17" s="545"/>
      <c r="B17" s="545"/>
      <c r="C17" s="545"/>
      <c r="D17" s="545"/>
      <c r="E17" s="545"/>
      <c r="F17" s="545"/>
      <c r="G17" s="546"/>
      <c r="H17" s="546"/>
      <c r="I17" s="546"/>
      <c r="J17" s="546"/>
      <c r="K17" s="546"/>
      <c r="L17" s="546"/>
      <c r="M17" s="545"/>
      <c r="N17" s="547"/>
      <c r="O17" s="547"/>
      <c r="P17" s="547"/>
      <c r="Q17" s="547"/>
      <c r="R17" s="547"/>
      <c r="S17" s="545"/>
      <c r="T17" s="547"/>
      <c r="U17" s="547"/>
      <c r="V17" s="547"/>
    </row>
    <row r="18" spans="1:22" ht="16.5">
      <c r="A18" s="545"/>
      <c r="B18" s="545"/>
      <c r="C18" s="545"/>
      <c r="D18" s="545"/>
      <c r="E18" s="545"/>
      <c r="F18" s="545"/>
      <c r="G18" s="546"/>
      <c r="H18" s="546"/>
      <c r="I18" s="546"/>
      <c r="J18" s="546"/>
      <c r="K18" s="546"/>
      <c r="L18" s="546"/>
      <c r="M18" s="545"/>
      <c r="N18" s="547"/>
      <c r="O18" s="547"/>
      <c r="P18" s="547"/>
      <c r="Q18" s="547"/>
      <c r="R18" s="547"/>
      <c r="S18" s="545"/>
      <c r="T18" s="547"/>
      <c r="U18" s="547"/>
      <c r="V18" s="547"/>
    </row>
    <row r="19" spans="1:22" ht="16.5">
      <c r="A19" s="545"/>
      <c r="B19" s="545"/>
      <c r="C19" s="545"/>
      <c r="D19" s="545"/>
      <c r="E19" s="545"/>
      <c r="F19" s="545"/>
      <c r="G19" s="546"/>
      <c r="H19" s="546"/>
      <c r="I19" s="546"/>
      <c r="J19" s="546"/>
      <c r="K19" s="546"/>
      <c r="L19" s="546"/>
      <c r="M19" s="545"/>
      <c r="N19" s="547"/>
      <c r="O19" s="547"/>
      <c r="P19" s="547"/>
      <c r="Q19" s="547"/>
      <c r="R19" s="547"/>
      <c r="S19" s="545"/>
      <c r="T19" s="547"/>
      <c r="U19" s="547"/>
      <c r="V19" s="547"/>
    </row>
    <row r="20" spans="1:22" ht="16.5">
      <c r="A20" s="545"/>
      <c r="B20" s="545"/>
      <c r="C20" s="545"/>
      <c r="D20" s="545"/>
      <c r="E20" s="545"/>
      <c r="F20" s="545"/>
      <c r="G20" s="546"/>
      <c r="H20" s="546"/>
      <c r="I20" s="546"/>
      <c r="J20" s="546"/>
      <c r="K20" s="546"/>
      <c r="L20" s="546"/>
      <c r="M20" s="545"/>
      <c r="N20" s="547"/>
      <c r="O20" s="547"/>
      <c r="P20" s="547"/>
      <c r="Q20" s="547"/>
      <c r="R20" s="547"/>
      <c r="S20" s="545"/>
      <c r="T20" s="547"/>
      <c r="U20" s="547"/>
      <c r="V20" s="547"/>
    </row>
    <row r="21" spans="1:22" ht="16.5">
      <c r="A21" s="545"/>
      <c r="B21" s="545"/>
      <c r="C21" s="545"/>
      <c r="D21" s="545"/>
      <c r="E21" s="545"/>
      <c r="F21" s="545"/>
      <c r="G21" s="546"/>
      <c r="H21" s="546"/>
      <c r="I21" s="546"/>
      <c r="J21" s="546"/>
      <c r="K21" s="546"/>
      <c r="L21" s="546"/>
      <c r="M21" s="545"/>
      <c r="N21" s="547"/>
      <c r="O21" s="547"/>
      <c r="P21" s="547"/>
      <c r="Q21" s="547"/>
      <c r="R21" s="547"/>
      <c r="S21" s="545"/>
      <c r="T21" s="547"/>
      <c r="U21" s="547"/>
      <c r="V21" s="547"/>
    </row>
    <row r="22" spans="1:22" ht="16.5">
      <c r="A22" s="545"/>
      <c r="B22" s="545"/>
      <c r="C22" s="545"/>
      <c r="D22" s="545"/>
      <c r="E22" s="545"/>
      <c r="F22" s="545"/>
      <c r="G22" s="546"/>
      <c r="H22" s="546"/>
      <c r="I22" s="546"/>
      <c r="J22" s="546"/>
      <c r="K22" s="546"/>
      <c r="L22" s="546"/>
      <c r="M22" s="545"/>
      <c r="N22" s="547"/>
      <c r="O22" s="547"/>
      <c r="P22" s="547"/>
      <c r="Q22" s="547"/>
      <c r="R22" s="547"/>
      <c r="S22" s="545"/>
      <c r="T22" s="547"/>
      <c r="U22" s="547"/>
      <c r="V22" s="547"/>
    </row>
    <row r="23" spans="1:22" ht="16.5">
      <c r="A23" s="545"/>
      <c r="B23" s="545"/>
      <c r="C23" s="545"/>
      <c r="D23" s="545"/>
      <c r="E23" s="545"/>
      <c r="F23" s="545"/>
      <c r="G23" s="546"/>
      <c r="H23" s="546"/>
      <c r="I23" s="546"/>
      <c r="J23" s="546"/>
      <c r="K23" s="546"/>
      <c r="L23" s="546"/>
      <c r="M23" s="545"/>
      <c r="N23" s="547"/>
      <c r="O23" s="547"/>
      <c r="P23" s="547"/>
      <c r="Q23" s="547"/>
      <c r="R23" s="547"/>
      <c r="S23" s="545"/>
      <c r="T23" s="547"/>
      <c r="U23" s="547"/>
      <c r="V23" s="547"/>
    </row>
    <row r="24" spans="1:22" ht="16.5">
      <c r="A24" s="545"/>
      <c r="B24" s="545"/>
      <c r="C24" s="545"/>
      <c r="D24" s="545"/>
      <c r="E24" s="545"/>
      <c r="F24" s="545"/>
      <c r="G24" s="546"/>
      <c r="H24" s="546"/>
      <c r="I24" s="546"/>
      <c r="J24" s="546"/>
      <c r="K24" s="546"/>
      <c r="L24" s="546"/>
      <c r="M24" s="545"/>
      <c r="N24" s="547"/>
      <c r="O24" s="547"/>
      <c r="P24" s="547"/>
      <c r="Q24" s="547"/>
      <c r="R24" s="547"/>
      <c r="S24" s="545"/>
      <c r="T24" s="547"/>
      <c r="U24" s="547"/>
      <c r="V24" s="547"/>
    </row>
    <row r="25" spans="1:22" ht="16.5">
      <c r="A25" s="545"/>
      <c r="B25" s="545"/>
      <c r="C25" s="545"/>
      <c r="D25" s="545"/>
      <c r="E25" s="545"/>
      <c r="F25" s="545"/>
      <c r="G25" s="546"/>
      <c r="H25" s="546"/>
      <c r="I25" s="546"/>
      <c r="J25" s="546"/>
      <c r="K25" s="546"/>
      <c r="L25" s="546"/>
      <c r="M25" s="545"/>
      <c r="N25" s="547"/>
      <c r="O25" s="547"/>
      <c r="P25" s="547"/>
      <c r="Q25" s="547"/>
      <c r="R25" s="547"/>
      <c r="S25" s="545"/>
      <c r="T25" s="547"/>
      <c r="U25" s="547"/>
      <c r="V25" s="547"/>
    </row>
    <row r="26" spans="1:22" ht="16.5">
      <c r="A26" s="545"/>
      <c r="B26" s="545"/>
      <c r="C26" s="545"/>
      <c r="D26" s="545"/>
      <c r="E26" s="545"/>
      <c r="F26" s="545"/>
      <c r="G26" s="546"/>
      <c r="H26" s="546"/>
      <c r="I26" s="546"/>
      <c r="J26" s="546"/>
      <c r="K26" s="546"/>
      <c r="L26" s="546"/>
      <c r="M26" s="545"/>
      <c r="N26" s="547"/>
      <c r="O26" s="547"/>
      <c r="P26" s="547"/>
      <c r="Q26" s="547"/>
      <c r="R26" s="547"/>
      <c r="S26" s="545"/>
      <c r="T26" s="547"/>
      <c r="U26" s="547"/>
      <c r="V26" s="547"/>
    </row>
    <row r="27" spans="1:22" ht="16.5">
      <c r="A27" s="545"/>
      <c r="B27" s="545"/>
      <c r="C27" s="545"/>
      <c r="D27" s="545"/>
      <c r="E27" s="545"/>
      <c r="F27" s="545"/>
      <c r="G27" s="546"/>
      <c r="H27" s="546"/>
      <c r="I27" s="546"/>
      <c r="J27" s="546"/>
      <c r="K27" s="546"/>
      <c r="L27" s="546"/>
      <c r="M27" s="545"/>
      <c r="N27" s="547"/>
      <c r="O27" s="547"/>
      <c r="P27" s="547"/>
      <c r="Q27" s="547"/>
      <c r="R27" s="547"/>
      <c r="S27" s="545"/>
      <c r="T27" s="547"/>
      <c r="U27" s="547"/>
      <c r="V27" s="547"/>
    </row>
    <row r="28" spans="1:22" ht="16.5">
      <c r="A28" s="545"/>
      <c r="B28" s="545"/>
      <c r="C28" s="545"/>
      <c r="D28" s="545"/>
      <c r="E28" s="545"/>
      <c r="F28" s="545"/>
      <c r="G28" s="546"/>
      <c r="H28" s="546"/>
      <c r="I28" s="546"/>
      <c r="J28" s="546"/>
      <c r="K28" s="546"/>
      <c r="L28" s="546"/>
      <c r="M28" s="545"/>
      <c r="N28" s="547"/>
      <c r="O28" s="547"/>
      <c r="P28" s="547"/>
      <c r="Q28" s="547"/>
      <c r="R28" s="547"/>
      <c r="S28" s="545"/>
      <c r="T28" s="547"/>
      <c r="U28" s="547"/>
      <c r="V28" s="547"/>
    </row>
    <row r="29" spans="1:22" ht="16.5">
      <c r="A29" s="545"/>
      <c r="B29" s="545"/>
      <c r="C29" s="545"/>
      <c r="D29" s="545"/>
      <c r="E29" s="545"/>
      <c r="F29" s="545"/>
      <c r="G29" s="546"/>
      <c r="H29" s="546"/>
      <c r="I29" s="546"/>
      <c r="J29" s="546"/>
      <c r="K29" s="546"/>
      <c r="L29" s="546"/>
      <c r="M29" s="545"/>
      <c r="N29" s="547"/>
      <c r="O29" s="547"/>
      <c r="P29" s="547"/>
      <c r="Q29" s="547"/>
      <c r="R29" s="547"/>
      <c r="S29" s="545"/>
      <c r="T29" s="547"/>
      <c r="U29" s="547"/>
      <c r="V29" s="547"/>
    </row>
    <row r="30" spans="1:22" ht="16.5">
      <c r="A30" s="545"/>
      <c r="B30" s="545"/>
      <c r="C30" s="545"/>
      <c r="D30" s="545"/>
      <c r="E30" s="545"/>
      <c r="F30" s="545"/>
      <c r="G30" s="546"/>
      <c r="H30" s="546"/>
      <c r="I30" s="546"/>
      <c r="J30" s="546"/>
      <c r="K30" s="546"/>
      <c r="L30" s="546"/>
      <c r="M30" s="545"/>
      <c r="N30" s="547"/>
      <c r="O30" s="547"/>
      <c r="P30" s="547"/>
      <c r="Q30" s="547"/>
      <c r="R30" s="547"/>
      <c r="S30" s="545"/>
      <c r="T30" s="547"/>
      <c r="U30" s="547"/>
      <c r="V30" s="547"/>
    </row>
    <row r="31" spans="1:22" ht="16.5">
      <c r="A31" s="545"/>
      <c r="B31" s="545"/>
      <c r="C31" s="545"/>
      <c r="D31" s="545"/>
      <c r="E31" s="545"/>
      <c r="F31" s="545"/>
      <c r="G31" s="546"/>
      <c r="H31" s="546"/>
      <c r="I31" s="546"/>
      <c r="J31" s="546"/>
      <c r="K31" s="546"/>
      <c r="L31" s="546"/>
      <c r="M31" s="545"/>
      <c r="N31" s="547"/>
      <c r="O31" s="547"/>
      <c r="P31" s="547"/>
      <c r="Q31" s="547"/>
      <c r="R31" s="547"/>
      <c r="S31" s="545"/>
      <c r="T31" s="547"/>
      <c r="U31" s="547"/>
      <c r="V31" s="547"/>
    </row>
    <row r="32" spans="1:22" ht="16.5">
      <c r="A32" s="545"/>
      <c r="B32" s="545"/>
      <c r="C32" s="545"/>
      <c r="D32" s="545"/>
      <c r="E32" s="545"/>
      <c r="F32" s="545"/>
      <c r="G32" s="546"/>
      <c r="H32" s="546"/>
      <c r="I32" s="546"/>
      <c r="J32" s="546"/>
      <c r="K32" s="546"/>
      <c r="L32" s="546"/>
      <c r="M32" s="545"/>
      <c r="N32" s="547"/>
      <c r="O32" s="547"/>
      <c r="P32" s="547"/>
      <c r="Q32" s="547"/>
      <c r="R32" s="547"/>
      <c r="S32" s="545"/>
      <c r="T32" s="547"/>
      <c r="U32" s="547"/>
      <c r="V32" s="547"/>
    </row>
    <row r="33" spans="1:22" ht="16.5">
      <c r="A33" s="545"/>
      <c r="B33" s="545"/>
      <c r="C33" s="545"/>
      <c r="D33" s="545"/>
      <c r="E33" s="545"/>
      <c r="F33" s="545"/>
      <c r="G33" s="546"/>
      <c r="H33" s="546"/>
      <c r="I33" s="546"/>
      <c r="J33" s="546"/>
      <c r="K33" s="546"/>
      <c r="L33" s="546"/>
      <c r="M33" s="545"/>
      <c r="N33" s="547"/>
      <c r="O33" s="547"/>
      <c r="P33" s="547"/>
      <c r="Q33" s="547"/>
      <c r="R33" s="547"/>
      <c r="S33" s="545"/>
      <c r="T33" s="547"/>
      <c r="U33" s="547"/>
      <c r="V33" s="547"/>
    </row>
    <row r="34" spans="1:22" ht="16.5">
      <c r="A34" s="545"/>
      <c r="B34" s="545"/>
      <c r="C34" s="545"/>
      <c r="D34" s="545"/>
      <c r="E34" s="545"/>
      <c r="F34" s="545"/>
      <c r="G34" s="546"/>
      <c r="H34" s="546"/>
      <c r="I34" s="546"/>
      <c r="J34" s="546"/>
      <c r="K34" s="546"/>
      <c r="L34" s="546"/>
      <c r="M34" s="545"/>
      <c r="N34" s="547"/>
      <c r="O34" s="547"/>
      <c r="P34" s="547"/>
      <c r="Q34" s="547"/>
      <c r="R34" s="547"/>
      <c r="S34" s="545"/>
      <c r="T34" s="547"/>
      <c r="U34" s="547"/>
      <c r="V34" s="547"/>
    </row>
    <row r="35" spans="1:22" ht="16.5">
      <c r="A35" s="545"/>
      <c r="B35" s="545"/>
      <c r="C35" s="545"/>
      <c r="D35" s="545"/>
      <c r="E35" s="545"/>
      <c r="F35" s="545"/>
      <c r="G35" s="546"/>
      <c r="H35" s="546"/>
      <c r="I35" s="546"/>
      <c r="J35" s="546"/>
      <c r="K35" s="546"/>
      <c r="L35" s="546"/>
      <c r="M35" s="545"/>
      <c r="N35" s="547"/>
      <c r="O35" s="547"/>
      <c r="P35" s="547"/>
      <c r="Q35" s="547"/>
      <c r="R35" s="547"/>
      <c r="S35" s="545"/>
      <c r="T35" s="547"/>
      <c r="U35" s="547"/>
      <c r="V35" s="547"/>
    </row>
    <row r="36" spans="1:22" ht="16.5">
      <c r="A36" s="548"/>
      <c r="B36" s="548"/>
      <c r="C36" s="548"/>
      <c r="D36" s="548"/>
      <c r="E36" s="548"/>
      <c r="F36" s="548"/>
      <c r="G36" s="549"/>
      <c r="H36" s="549"/>
      <c r="I36" s="549"/>
      <c r="J36" s="549"/>
      <c r="K36" s="549"/>
      <c r="L36" s="549"/>
      <c r="M36" s="548"/>
      <c r="N36" s="550"/>
      <c r="O36" s="550"/>
      <c r="P36" s="550"/>
      <c r="Q36" s="550"/>
      <c r="R36" s="550"/>
      <c r="S36" s="548"/>
      <c r="T36" s="550"/>
      <c r="U36" s="550"/>
      <c r="V36" s="550"/>
    </row>
    <row r="37" ht="16.5">
      <c r="A37" s="539" t="s">
        <v>280</v>
      </c>
    </row>
  </sheetData>
  <sheetProtection/>
  <mergeCells count="19">
    <mergeCell ref="E6:E7"/>
    <mergeCell ref="V5:V7"/>
    <mergeCell ref="O5:O7"/>
    <mergeCell ref="P5:U5"/>
    <mergeCell ref="P6:R6"/>
    <mergeCell ref="S6:U6"/>
    <mergeCell ref="F5:M5"/>
    <mergeCell ref="F6:I6"/>
    <mergeCell ref="J6:M6"/>
    <mergeCell ref="A2:V2"/>
    <mergeCell ref="A3:V3"/>
    <mergeCell ref="A4:V4"/>
    <mergeCell ref="D5:E5"/>
    <mergeCell ref="N5:N7"/>
    <mergeCell ref="A5:A7"/>
    <mergeCell ref="B5:C5"/>
    <mergeCell ref="B6:B7"/>
    <mergeCell ref="C6:C7"/>
    <mergeCell ref="D6:D7"/>
  </mergeCells>
  <printOptions/>
  <pageMargins left="0.4724409448818898" right="0.4330708661417323" top="0.5118110236220472" bottom="0.4724409448818898" header="0.5118110236220472" footer="0.5118110236220472"/>
  <pageSetup firstPageNumber="112" useFirstPageNumber="1" horizontalDpi="600" verticalDpi="600" orientation="portrait" paperSize="9" r:id="rId1"/>
  <headerFooter alignWithMargins="0">
    <oddHeader>&amp;C&amp;"標楷體,粗體"&amp;14&amp;U雲林縣麥寮鄉總決算&amp;"標楷體,標準"&amp;9&amp;U
</oddHeader>
    <oddFooter>&amp;C&amp;P</oddFooter>
  </headerFooter>
</worksheet>
</file>

<file path=xl/worksheets/sheet38.xml><?xml version="1.0" encoding="utf-8"?>
<worksheet xmlns="http://schemas.openxmlformats.org/spreadsheetml/2006/main" xmlns:r="http://schemas.openxmlformats.org/officeDocument/2006/relationships">
  <dimension ref="A1:C39"/>
  <sheetViews>
    <sheetView zoomScalePageLayoutView="0" workbookViewId="0" topLeftCell="A1">
      <selection activeCell="I6" sqref="I6"/>
    </sheetView>
  </sheetViews>
  <sheetFormatPr defaultColWidth="9.33203125" defaultRowHeight="11.25"/>
  <cols>
    <col min="1" max="1" width="10.5" style="0" customWidth="1"/>
    <col min="2" max="2" width="57.5" style="0" customWidth="1"/>
    <col min="3" max="3" width="38.16015625" style="0" customWidth="1"/>
  </cols>
  <sheetData>
    <row r="1" spans="1:3" ht="30.75">
      <c r="A1" s="1154" t="s">
        <v>169</v>
      </c>
      <c r="B1" s="1154"/>
      <c r="C1" s="1154"/>
    </row>
    <row r="2" spans="1:3" ht="60" customHeight="1">
      <c r="A2" s="1153" t="s">
        <v>182</v>
      </c>
      <c r="B2" s="1153"/>
      <c r="C2" s="1153"/>
    </row>
    <row r="3" spans="1:3" ht="21">
      <c r="A3" s="1155" t="s">
        <v>170</v>
      </c>
      <c r="B3" s="1155"/>
      <c r="C3" s="1155"/>
    </row>
    <row r="4" spans="1:3" ht="15.75" customHeight="1" thickBot="1">
      <c r="A4" s="636"/>
      <c r="B4" s="636"/>
      <c r="C4" s="637"/>
    </row>
    <row r="5" spans="1:3" ht="30" customHeight="1" thickBot="1">
      <c r="A5" s="1149" t="s">
        <v>171</v>
      </c>
      <c r="B5" s="1150"/>
      <c r="C5" s="1151" t="s">
        <v>172</v>
      </c>
    </row>
    <row r="6" spans="1:3" ht="30" customHeight="1" thickBot="1">
      <c r="A6" s="624" t="s">
        <v>173</v>
      </c>
      <c r="B6" s="625" t="s">
        <v>174</v>
      </c>
      <c r="C6" s="1152"/>
    </row>
    <row r="7" spans="1:3" ht="35.25" customHeight="1">
      <c r="A7" s="626" t="s">
        <v>175</v>
      </c>
      <c r="B7" s="627" t="s">
        <v>858</v>
      </c>
      <c r="C7" s="627"/>
    </row>
    <row r="8" spans="1:3" ht="16.5">
      <c r="A8" s="626"/>
      <c r="B8" s="627"/>
      <c r="C8" s="627"/>
    </row>
    <row r="9" spans="1:3" ht="16.5">
      <c r="A9" s="626"/>
      <c r="B9" s="627" t="s">
        <v>177</v>
      </c>
      <c r="C9" s="627" t="s">
        <v>179</v>
      </c>
    </row>
    <row r="10" spans="1:3" ht="16.5">
      <c r="A10" s="626"/>
      <c r="B10" s="627"/>
      <c r="C10" s="628"/>
    </row>
    <row r="11" spans="1:3" ht="16.5">
      <c r="A11" s="626"/>
      <c r="B11" s="627"/>
      <c r="C11" s="628"/>
    </row>
    <row r="12" spans="1:3" ht="16.5">
      <c r="A12" s="626"/>
      <c r="B12" s="627"/>
      <c r="C12" s="628"/>
    </row>
    <row r="13" spans="1:3" ht="16.5">
      <c r="A13" s="626"/>
      <c r="B13" s="627"/>
      <c r="C13" s="628"/>
    </row>
    <row r="14" spans="1:3" ht="16.5">
      <c r="A14" s="626"/>
      <c r="B14" s="627"/>
      <c r="C14" s="628"/>
    </row>
    <row r="15" spans="1:3" ht="16.5">
      <c r="A15" s="626"/>
      <c r="B15" s="627"/>
      <c r="C15" s="628"/>
    </row>
    <row r="16" spans="1:3" ht="16.5">
      <c r="A16" s="626"/>
      <c r="B16" s="627"/>
      <c r="C16" s="628"/>
    </row>
    <row r="17" spans="1:3" ht="16.5">
      <c r="A17" s="626"/>
      <c r="B17" s="627"/>
      <c r="C17" s="628"/>
    </row>
    <row r="18" spans="1:3" ht="16.5">
      <c r="A18" s="626"/>
      <c r="B18" s="627"/>
      <c r="C18" s="628"/>
    </row>
    <row r="19" spans="1:3" ht="16.5">
      <c r="A19" s="626"/>
      <c r="B19" s="627"/>
      <c r="C19" s="628"/>
    </row>
    <row r="20" spans="1:3" ht="16.5">
      <c r="A20" s="626"/>
      <c r="B20" s="627"/>
      <c r="C20" s="628"/>
    </row>
    <row r="21" spans="1:3" ht="33" customHeight="1">
      <c r="A21" s="629" t="s">
        <v>176</v>
      </c>
      <c r="B21" s="627" t="s">
        <v>178</v>
      </c>
      <c r="C21" s="628"/>
    </row>
    <row r="22" spans="1:3" ht="16.5">
      <c r="A22" s="630"/>
      <c r="B22" s="627"/>
      <c r="C22" s="628"/>
    </row>
    <row r="23" spans="1:3" ht="16.5">
      <c r="A23" s="630"/>
      <c r="B23" s="627" t="s">
        <v>181</v>
      </c>
      <c r="C23" s="628"/>
    </row>
    <row r="24" spans="1:3" ht="16.5">
      <c r="A24" s="630"/>
      <c r="B24" s="627"/>
      <c r="C24" s="628"/>
    </row>
    <row r="25" spans="1:3" ht="16.5">
      <c r="A25" s="630"/>
      <c r="B25" s="627"/>
      <c r="C25" s="628"/>
    </row>
    <row r="26" spans="1:3" ht="16.5">
      <c r="A26" s="630"/>
      <c r="B26" s="627"/>
      <c r="C26" s="628"/>
    </row>
    <row r="27" spans="1:3" ht="16.5">
      <c r="A27" s="630"/>
      <c r="B27" s="627"/>
      <c r="C27" s="628"/>
    </row>
    <row r="28" spans="1:3" ht="16.5">
      <c r="A28" s="630"/>
      <c r="B28" s="627"/>
      <c r="C28" s="628"/>
    </row>
    <row r="29" spans="1:3" ht="16.5">
      <c r="A29" s="630"/>
      <c r="B29" s="627"/>
      <c r="C29" s="628"/>
    </row>
    <row r="30" spans="1:3" ht="16.5">
      <c r="A30" s="630"/>
      <c r="B30" s="627"/>
      <c r="C30" s="628"/>
    </row>
    <row r="31" spans="1:3" ht="16.5">
      <c r="A31" s="630"/>
      <c r="B31" s="627"/>
      <c r="C31" s="628"/>
    </row>
    <row r="32" spans="1:3" ht="16.5">
      <c r="A32" s="630"/>
      <c r="B32" s="627"/>
      <c r="C32" s="628"/>
    </row>
    <row r="33" spans="1:3" ht="16.5">
      <c r="A33" s="630"/>
      <c r="B33" s="627"/>
      <c r="C33" s="628"/>
    </row>
    <row r="34" spans="1:3" ht="16.5">
      <c r="A34" s="630"/>
      <c r="B34" s="627"/>
      <c r="C34" s="628"/>
    </row>
    <row r="35" spans="1:3" ht="16.5">
      <c r="A35" s="630"/>
      <c r="B35" s="627"/>
      <c r="C35" s="628"/>
    </row>
    <row r="36" spans="1:3" ht="16.5">
      <c r="A36" s="630"/>
      <c r="B36" s="627"/>
      <c r="C36" s="628"/>
    </row>
    <row r="37" spans="1:3" ht="19.5" customHeight="1">
      <c r="A37" s="630"/>
      <c r="B37" s="627"/>
      <c r="C37" s="628"/>
    </row>
    <row r="38" spans="1:3" ht="17.25" thickBot="1">
      <c r="A38" s="631"/>
      <c r="B38" s="632"/>
      <c r="C38" s="633"/>
    </row>
    <row r="39" spans="1:3" ht="16.5">
      <c r="A39" s="634" t="s">
        <v>180</v>
      </c>
      <c r="B39" s="635"/>
      <c r="C39" s="635"/>
    </row>
  </sheetData>
  <sheetProtection/>
  <mergeCells count="5">
    <mergeCell ref="A5:B5"/>
    <mergeCell ref="C5:C6"/>
    <mergeCell ref="A2:C2"/>
    <mergeCell ref="A1:C1"/>
    <mergeCell ref="A3:C3"/>
  </mergeCells>
  <printOptions/>
  <pageMargins left="0.7480314960629921" right="0.7480314960629921" top="0.5905511811023623" bottom="0.5905511811023623" header="0.5118110236220472" footer="0.5118110236220472"/>
  <pageSetup firstPageNumber="113" useFirstPageNumber="1" horizontalDpi="600" verticalDpi="600" orientation="portrait" paperSize="9" r:id="rId1"/>
  <headerFooter alignWithMargins="0">
    <oddFooter>&amp;C&amp;P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A1" sqref="A1:I1"/>
    </sheetView>
  </sheetViews>
  <sheetFormatPr defaultColWidth="11.5" defaultRowHeight="11.25"/>
  <cols>
    <col min="1" max="1" width="36.83203125" style="565" customWidth="1"/>
    <col min="2" max="2" width="26.5" style="565" customWidth="1"/>
    <col min="3" max="3" width="12.5" style="565" customWidth="1"/>
    <col min="4" max="4" width="0.328125" style="565" customWidth="1"/>
    <col min="5" max="6" width="11.5" style="565" customWidth="1"/>
    <col min="7" max="7" width="0.4921875" style="565" customWidth="1"/>
    <col min="8" max="8" width="10.16015625" style="565" customWidth="1"/>
    <col min="9" max="9" width="18.16015625" style="565" customWidth="1"/>
    <col min="10" max="16384" width="11.5" style="565" customWidth="1"/>
  </cols>
  <sheetData>
    <row r="1" spans="1:9" ht="41.25" customHeight="1">
      <c r="A1" s="1165"/>
      <c r="B1" s="1165"/>
      <c r="C1" s="1165"/>
      <c r="D1" s="1165"/>
      <c r="E1" s="1165"/>
      <c r="F1" s="1165"/>
      <c r="G1" s="1165"/>
      <c r="H1" s="1165"/>
      <c r="I1" s="1165"/>
    </row>
    <row r="2" spans="1:9" ht="41.25" customHeight="1">
      <c r="A2" s="564"/>
      <c r="B2" s="564"/>
      <c r="C2" s="564"/>
      <c r="D2" s="564"/>
      <c r="E2" s="564"/>
      <c r="F2" s="564"/>
      <c r="G2" s="564"/>
      <c r="H2" s="564"/>
      <c r="I2" s="564"/>
    </row>
    <row r="3" spans="1:9" ht="17.25" thickBot="1">
      <c r="A3" s="1166"/>
      <c r="B3" s="1166"/>
      <c r="C3" s="1166"/>
      <c r="D3" s="1166"/>
      <c r="E3" s="1166"/>
      <c r="F3" s="566"/>
      <c r="G3" s="566"/>
      <c r="H3" s="1167" t="s">
        <v>151</v>
      </c>
      <c r="I3" s="1167"/>
    </row>
    <row r="4" spans="1:9" ht="33.75" customHeight="1" thickBot="1">
      <c r="A4" s="1158" t="s">
        <v>152</v>
      </c>
      <c r="B4" s="1159"/>
      <c r="C4" s="1158" t="s">
        <v>153</v>
      </c>
      <c r="D4" s="1159"/>
      <c r="E4" s="1162"/>
      <c r="F4" s="1158" t="s">
        <v>154</v>
      </c>
      <c r="G4" s="1159"/>
      <c r="H4" s="1162"/>
      <c r="I4" s="603" t="s">
        <v>155</v>
      </c>
    </row>
    <row r="5" spans="1:9" ht="24.75" customHeight="1">
      <c r="A5" s="1163" t="s">
        <v>158</v>
      </c>
      <c r="B5" s="1164"/>
      <c r="C5" s="567"/>
      <c r="D5" s="568"/>
      <c r="E5" s="604" t="s">
        <v>93</v>
      </c>
      <c r="F5" s="613"/>
      <c r="G5" s="569"/>
      <c r="H5" s="604" t="s">
        <v>93</v>
      </c>
      <c r="I5" s="604" t="s">
        <v>93</v>
      </c>
    </row>
    <row r="6" spans="1:9" ht="24.75" customHeight="1">
      <c r="A6" s="570" t="s">
        <v>162</v>
      </c>
      <c r="B6" s="600"/>
      <c r="C6" s="570"/>
      <c r="D6" s="571"/>
      <c r="E6" s="605" t="s">
        <v>93</v>
      </c>
      <c r="F6" s="614"/>
      <c r="G6" s="576"/>
      <c r="H6" s="605"/>
      <c r="I6" s="605" t="s">
        <v>93</v>
      </c>
    </row>
    <row r="7" spans="1:9" ht="24.75" customHeight="1">
      <c r="A7" s="572" t="s">
        <v>163</v>
      </c>
      <c r="B7" s="573"/>
      <c r="C7" s="622"/>
      <c r="D7" s="573"/>
      <c r="E7" s="606" t="s">
        <v>93</v>
      </c>
      <c r="F7" s="615"/>
      <c r="G7" s="574"/>
      <c r="H7" s="606"/>
      <c r="I7" s="606" t="s">
        <v>93</v>
      </c>
    </row>
    <row r="8" spans="1:9" ht="24.75" customHeight="1">
      <c r="A8" s="572" t="s">
        <v>164</v>
      </c>
      <c r="B8" s="573"/>
      <c r="C8" s="622"/>
      <c r="D8" s="573"/>
      <c r="E8" s="607" t="s">
        <v>93</v>
      </c>
      <c r="F8" s="623"/>
      <c r="G8" s="576"/>
      <c r="H8" s="607" t="s">
        <v>93</v>
      </c>
      <c r="I8" s="607" t="s">
        <v>93</v>
      </c>
    </row>
    <row r="9" spans="1:9" ht="24.75" customHeight="1">
      <c r="A9" s="572" t="s">
        <v>165</v>
      </c>
      <c r="B9" s="601"/>
      <c r="C9" s="572"/>
      <c r="D9" s="573"/>
      <c r="E9" s="608" t="s">
        <v>93</v>
      </c>
      <c r="F9" s="616"/>
      <c r="G9" s="574"/>
      <c r="H9" s="606" t="s">
        <v>156</v>
      </c>
      <c r="I9" s="608" t="s">
        <v>93</v>
      </c>
    </row>
    <row r="10" spans="1:9" ht="24.75" customHeight="1">
      <c r="A10" s="570" t="s">
        <v>166</v>
      </c>
      <c r="B10" s="600"/>
      <c r="C10" s="570"/>
      <c r="D10" s="571"/>
      <c r="E10" s="609"/>
      <c r="F10" s="617"/>
      <c r="G10" s="575"/>
      <c r="H10" s="609"/>
      <c r="I10" s="609"/>
    </row>
    <row r="11" spans="1:9" ht="24.75" customHeight="1">
      <c r="A11" s="570" t="s">
        <v>167</v>
      </c>
      <c r="B11" s="571"/>
      <c r="C11" s="570"/>
      <c r="D11" s="571"/>
      <c r="E11" s="605" t="s">
        <v>93</v>
      </c>
      <c r="F11" s="614"/>
      <c r="G11" s="576"/>
      <c r="H11" s="605" t="s">
        <v>93</v>
      </c>
      <c r="I11" s="605" t="s">
        <v>93</v>
      </c>
    </row>
    <row r="12" spans="1:9" ht="24.75" customHeight="1">
      <c r="A12" s="577" t="s">
        <v>94</v>
      </c>
      <c r="B12" s="602"/>
      <c r="C12" s="577"/>
      <c r="D12" s="578"/>
      <c r="E12" s="605" t="s">
        <v>93</v>
      </c>
      <c r="F12" s="614"/>
      <c r="G12" s="576"/>
      <c r="H12" s="605" t="s">
        <v>93</v>
      </c>
      <c r="I12" s="605" t="s">
        <v>93</v>
      </c>
    </row>
    <row r="13" spans="1:9" ht="2.25" customHeight="1">
      <c r="A13" s="1160"/>
      <c r="B13" s="1161"/>
      <c r="C13" s="579"/>
      <c r="D13" s="580"/>
      <c r="E13" s="606" t="s">
        <v>93</v>
      </c>
      <c r="F13" s="616"/>
      <c r="G13" s="574"/>
      <c r="H13" s="606" t="s">
        <v>93</v>
      </c>
      <c r="I13" s="606" t="s">
        <v>93</v>
      </c>
    </row>
    <row r="14" spans="1:9" ht="24.75" customHeight="1">
      <c r="A14" s="1156" t="s">
        <v>159</v>
      </c>
      <c r="B14" s="1157"/>
      <c r="C14" s="581"/>
      <c r="D14" s="582"/>
      <c r="E14" s="610" t="s">
        <v>93</v>
      </c>
      <c r="F14" s="618"/>
      <c r="G14" s="583"/>
      <c r="H14" s="610"/>
      <c r="I14" s="610"/>
    </row>
    <row r="15" spans="1:9" ht="24.75" customHeight="1">
      <c r="A15" s="596" t="s">
        <v>160</v>
      </c>
      <c r="B15" s="602"/>
      <c r="C15" s="577"/>
      <c r="D15" s="578"/>
      <c r="E15" s="608" t="s">
        <v>93</v>
      </c>
      <c r="F15" s="616"/>
      <c r="G15" s="574"/>
      <c r="H15" s="608"/>
      <c r="I15" s="608"/>
    </row>
    <row r="16" spans="1:9" ht="3" customHeight="1">
      <c r="A16" s="584"/>
      <c r="B16" s="585"/>
      <c r="C16" s="584"/>
      <c r="D16" s="585"/>
      <c r="E16" s="607" t="s">
        <v>93</v>
      </c>
      <c r="F16" s="614"/>
      <c r="G16" s="576"/>
      <c r="H16" s="607"/>
      <c r="I16" s="607"/>
    </row>
    <row r="17" spans="1:9" ht="24.75" customHeight="1">
      <c r="A17" s="586" t="s">
        <v>95</v>
      </c>
      <c r="B17" s="587"/>
      <c r="C17" s="586"/>
      <c r="D17" s="587"/>
      <c r="E17" s="611" t="s">
        <v>93</v>
      </c>
      <c r="F17" s="619"/>
      <c r="G17" s="588"/>
      <c r="H17" s="611"/>
      <c r="I17" s="611"/>
    </row>
    <row r="18" spans="1:9" ht="24.75" customHeight="1">
      <c r="A18" s="596" t="s">
        <v>161</v>
      </c>
      <c r="B18" s="578"/>
      <c r="C18" s="577"/>
      <c r="D18" s="578"/>
      <c r="E18" s="612"/>
      <c r="F18" s="620"/>
      <c r="G18" s="589"/>
      <c r="H18" s="612"/>
      <c r="I18" s="612"/>
    </row>
    <row r="19" spans="1:9" ht="4.5" customHeight="1" thickBot="1">
      <c r="A19" s="1168"/>
      <c r="B19" s="1169"/>
      <c r="C19" s="597"/>
      <c r="D19" s="598"/>
      <c r="E19" s="590"/>
      <c r="F19" s="621"/>
      <c r="G19" s="599"/>
      <c r="H19" s="590"/>
      <c r="I19" s="590"/>
    </row>
    <row r="20" spans="1:9" ht="16.5" customHeight="1">
      <c r="A20" s="1170"/>
      <c r="B20" s="1170"/>
      <c r="C20" s="591"/>
      <c r="D20" s="591"/>
      <c r="E20" s="569"/>
      <c r="F20" s="569"/>
      <c r="G20" s="569"/>
      <c r="H20" s="569"/>
      <c r="I20" s="569"/>
    </row>
    <row r="21" spans="1:10" ht="16.5" customHeight="1">
      <c r="A21" s="698" t="s">
        <v>96</v>
      </c>
      <c r="B21" s="699"/>
      <c r="C21" s="699"/>
      <c r="D21" s="699"/>
      <c r="E21" s="699"/>
      <c r="F21" s="699"/>
      <c r="G21" s="699"/>
      <c r="H21" s="700"/>
      <c r="I21" s="701"/>
      <c r="J21" s="595"/>
    </row>
    <row r="22" spans="1:10" ht="16.5" customHeight="1">
      <c r="A22" s="1172" t="s">
        <v>1579</v>
      </c>
      <c r="B22" s="1172"/>
      <c r="C22" s="1172"/>
      <c r="D22" s="1172"/>
      <c r="E22" s="1172"/>
      <c r="F22" s="1172"/>
      <c r="G22" s="1172"/>
      <c r="H22" s="1172"/>
      <c r="I22" s="1172"/>
      <c r="J22" s="595"/>
    </row>
    <row r="23" spans="1:10" ht="16.5" customHeight="1">
      <c r="A23" s="702" t="s">
        <v>97</v>
      </c>
      <c r="B23" s="703"/>
      <c r="C23" s="703"/>
      <c r="D23" s="703"/>
      <c r="E23" s="595"/>
      <c r="F23" s="595"/>
      <c r="G23" s="595"/>
      <c r="H23" s="595"/>
      <c r="I23" s="595"/>
      <c r="J23" s="595"/>
    </row>
    <row r="24" spans="1:10" ht="16.5" customHeight="1">
      <c r="A24" s="1173" t="s">
        <v>1580</v>
      </c>
      <c r="B24" s="1171"/>
      <c r="C24" s="1171"/>
      <c r="D24" s="1171"/>
      <c r="E24" s="1171"/>
      <c r="F24" s="1171"/>
      <c r="G24" s="1171"/>
      <c r="H24" s="1171"/>
      <c r="I24" s="1171"/>
      <c r="J24" s="1171"/>
    </row>
    <row r="25" spans="1:10" ht="16.5" customHeight="1">
      <c r="A25" s="1171" t="s">
        <v>1581</v>
      </c>
      <c r="B25" s="1171"/>
      <c r="C25" s="1171"/>
      <c r="D25" s="1171"/>
      <c r="E25" s="1171"/>
      <c r="F25" s="1171"/>
      <c r="G25" s="1171"/>
      <c r="H25" s="1171"/>
      <c r="I25" s="1171"/>
      <c r="J25" s="1171"/>
    </row>
    <row r="26" spans="1:4" ht="16.5" customHeight="1">
      <c r="A26" s="592"/>
      <c r="B26" s="593"/>
      <c r="C26" s="593"/>
      <c r="D26" s="593"/>
    </row>
    <row r="27" spans="1:4" ht="16.5">
      <c r="A27" s="594"/>
      <c r="B27" s="589"/>
      <c r="C27" s="589"/>
      <c r="D27" s="589"/>
    </row>
    <row r="30" ht="16.5">
      <c r="A30" s="595"/>
    </row>
    <row r="31" ht="16.5">
      <c r="A31" s="595"/>
    </row>
    <row r="32" ht="16.5">
      <c r="A32" s="595"/>
    </row>
    <row r="33" ht="16.5">
      <c r="A33" s="595"/>
    </row>
    <row r="34" ht="16.5">
      <c r="A34" s="595"/>
    </row>
    <row r="35" ht="16.5">
      <c r="A35" s="595"/>
    </row>
    <row r="36" ht="16.5">
      <c r="A36" s="595"/>
    </row>
    <row r="37" ht="16.5">
      <c r="A37" s="565" t="s">
        <v>150</v>
      </c>
    </row>
    <row r="38" ht="16.5">
      <c r="A38" s="565" t="s">
        <v>150</v>
      </c>
    </row>
    <row r="39" ht="16.5">
      <c r="A39" s="565" t="s">
        <v>150</v>
      </c>
    </row>
    <row r="40" ht="16.5">
      <c r="A40" s="565" t="s">
        <v>150</v>
      </c>
    </row>
    <row r="41" ht="16.5">
      <c r="A41" s="565" t="s">
        <v>150</v>
      </c>
    </row>
    <row r="42" ht="16.5">
      <c r="A42" s="565" t="s">
        <v>150</v>
      </c>
    </row>
  </sheetData>
  <sheetProtection/>
  <mergeCells count="14">
    <mergeCell ref="A1:I1"/>
    <mergeCell ref="A3:E3"/>
    <mergeCell ref="H3:I3"/>
    <mergeCell ref="A19:B19"/>
    <mergeCell ref="A20:B20"/>
    <mergeCell ref="A25:J25"/>
    <mergeCell ref="A22:I22"/>
    <mergeCell ref="A24:J24"/>
    <mergeCell ref="A14:B14"/>
    <mergeCell ref="A4:B4"/>
    <mergeCell ref="A13:B13"/>
    <mergeCell ref="C4:E4"/>
    <mergeCell ref="F4:H4"/>
    <mergeCell ref="A5:B5"/>
  </mergeCells>
  <printOptions horizontalCentered="1"/>
  <pageMargins left="0.8267716535433072" right="0.3937007874015748" top="0.5905511811023623" bottom="0.5905511811023623" header="0" footer="0"/>
  <pageSetup fitToHeight="1" fitToWidth="1" horizontalDpi="600" verticalDpi="600" orientation="portrait" paperSize="9" scale="79" r:id="rId1"/>
  <headerFooter alignWithMargins="0">
    <oddHeader>&amp;C&amp;24&amp;U
雲林縣麥寮鄉總決算
&amp;22雲林縣麥寮鄉公共債務表
&amp;20&amp;U中華民國 108 年度</oddHeader>
    <oddFooter>&amp;C&amp;P</oddFooter>
  </headerFooter>
  <rowBreaks count="1" manualBreakCount="1">
    <brk id="42" max="255" man="1"/>
  </rowBreaks>
</worksheet>
</file>

<file path=xl/worksheets/sheet4.xml><?xml version="1.0" encoding="utf-8"?>
<worksheet xmlns="http://schemas.openxmlformats.org/spreadsheetml/2006/main" xmlns:r="http://schemas.openxmlformats.org/officeDocument/2006/relationships">
  <dimension ref="A1:M36"/>
  <sheetViews>
    <sheetView zoomScalePageLayoutView="0" workbookViewId="0" topLeftCell="A1">
      <selection activeCell="H11" sqref="H11:M11"/>
    </sheetView>
  </sheetViews>
  <sheetFormatPr defaultColWidth="10.16015625" defaultRowHeight="11.25"/>
  <cols>
    <col min="1" max="1" width="37.33203125" style="41" customWidth="1"/>
    <col min="2" max="2" width="16.33203125" style="37" customWidth="1"/>
    <col min="3" max="3" width="8.83203125" style="38" customWidth="1"/>
    <col min="4" max="4" width="16.33203125" style="37" customWidth="1"/>
    <col min="5" max="5" width="8.66015625" style="38" customWidth="1"/>
    <col min="6" max="6" width="16.33203125" style="37" customWidth="1"/>
    <col min="7" max="7" width="8.66015625" style="39" customWidth="1"/>
    <col min="8" max="16384" width="10.16015625" style="40" customWidth="1"/>
  </cols>
  <sheetData>
    <row r="1" spans="1:7" s="32" customFormat="1" ht="19.5" customHeight="1">
      <c r="A1" s="908" t="s">
        <v>552</v>
      </c>
      <c r="B1" s="910" t="s">
        <v>553</v>
      </c>
      <c r="C1" s="910"/>
      <c r="D1" s="910" t="s">
        <v>554</v>
      </c>
      <c r="E1" s="910"/>
      <c r="F1" s="910" t="s">
        <v>555</v>
      </c>
      <c r="G1" s="910"/>
    </row>
    <row r="2" spans="1:7" s="32" customFormat="1" ht="19.5" customHeight="1">
      <c r="A2" s="909"/>
      <c r="B2" s="33" t="s">
        <v>556</v>
      </c>
      <c r="C2" s="34" t="s">
        <v>557</v>
      </c>
      <c r="D2" s="33" t="s">
        <v>556</v>
      </c>
      <c r="E2" s="34" t="s">
        <v>557</v>
      </c>
      <c r="F2" s="33" t="s">
        <v>556</v>
      </c>
      <c r="G2" s="35" t="s">
        <v>557</v>
      </c>
    </row>
    <row r="3" spans="1:6" ht="27" customHeight="1">
      <c r="A3" s="36" t="s">
        <v>558</v>
      </c>
      <c r="B3" s="46"/>
      <c r="D3" s="46"/>
      <c r="F3" s="46"/>
    </row>
    <row r="4" spans="1:7" ht="27" customHeight="1">
      <c r="A4" s="41" t="s">
        <v>559</v>
      </c>
      <c r="B4" s="62">
        <v>961795733</v>
      </c>
      <c r="C4" s="47">
        <v>1</v>
      </c>
      <c r="D4" s="46">
        <v>914761329</v>
      </c>
      <c r="E4" s="47">
        <v>1</v>
      </c>
      <c r="F4" s="46">
        <f>SUM(F5:F7)</f>
        <v>833184117</v>
      </c>
      <c r="G4" s="48">
        <v>1</v>
      </c>
    </row>
    <row r="5" spans="1:7" ht="27" customHeight="1">
      <c r="A5" s="41" t="s">
        <v>560</v>
      </c>
      <c r="B5" s="62">
        <v>403109792</v>
      </c>
      <c r="C5" s="47">
        <v>0.41912204241396855</v>
      </c>
      <c r="D5" s="46">
        <v>419937870</v>
      </c>
      <c r="E5" s="47">
        <v>0.4591</v>
      </c>
      <c r="F5" s="46">
        <v>399364792</v>
      </c>
      <c r="G5" s="48">
        <v>0.4793</v>
      </c>
    </row>
    <row r="6" spans="1:7" ht="27" customHeight="1">
      <c r="A6" s="41" t="s">
        <v>561</v>
      </c>
      <c r="B6" s="62">
        <v>64762519</v>
      </c>
      <c r="C6" s="47">
        <v>0.06733500345025964</v>
      </c>
      <c r="D6" s="46">
        <v>65244593</v>
      </c>
      <c r="E6" s="47">
        <v>0.0713</v>
      </c>
      <c r="F6" s="46">
        <v>55812705</v>
      </c>
      <c r="G6" s="48">
        <v>0.067</v>
      </c>
    </row>
    <row r="7" spans="1:7" ht="27" customHeight="1">
      <c r="A7" s="41" t="s">
        <v>562</v>
      </c>
      <c r="B7" s="62">
        <f>B4-B5-B6</f>
        <v>493923422</v>
      </c>
      <c r="C7" s="47">
        <v>0.5136429541357718</v>
      </c>
      <c r="D7" s="46">
        <v>429578866</v>
      </c>
      <c r="E7" s="47">
        <v>0.4696</v>
      </c>
      <c r="F7" s="46">
        <v>378006620</v>
      </c>
      <c r="G7" s="48">
        <v>0.4537</v>
      </c>
    </row>
    <row r="8" spans="1:7" ht="27" customHeight="1">
      <c r="A8" s="41" t="s">
        <v>563</v>
      </c>
      <c r="B8" s="62">
        <f>B9</f>
        <v>721944960</v>
      </c>
      <c r="C8" s="47">
        <f>B8/B8</f>
        <v>1</v>
      </c>
      <c r="D8" s="46">
        <v>697881758</v>
      </c>
      <c r="E8" s="47">
        <v>1</v>
      </c>
      <c r="F8" s="46">
        <f>SUM(F9:F10)</f>
        <v>651283636</v>
      </c>
      <c r="G8" s="48">
        <v>1</v>
      </c>
    </row>
    <row r="9" spans="1:7" ht="27" customHeight="1">
      <c r="A9" s="41" t="s">
        <v>564</v>
      </c>
      <c r="B9" s="46">
        <f>'歲出政事別決算表-經常門'!K7</f>
        <v>721944960</v>
      </c>
      <c r="C9" s="47">
        <f>B9/B9</f>
        <v>1</v>
      </c>
      <c r="D9" s="46">
        <v>697881758</v>
      </c>
      <c r="E9" s="47">
        <v>1</v>
      </c>
      <c r="F9" s="46">
        <v>651283636</v>
      </c>
      <c r="G9" s="48">
        <v>1</v>
      </c>
    </row>
    <row r="10" spans="1:7" ht="27" customHeight="1">
      <c r="A10" s="41" t="s">
        <v>565</v>
      </c>
      <c r="B10" s="46">
        <v>0</v>
      </c>
      <c r="D10" s="46">
        <v>0</v>
      </c>
      <c r="E10" s="47"/>
      <c r="F10" s="46">
        <v>0</v>
      </c>
      <c r="G10" s="48"/>
    </row>
    <row r="11" spans="1:13" ht="27" customHeight="1">
      <c r="A11" s="41" t="s">
        <v>566</v>
      </c>
      <c r="B11" s="46">
        <f>B4-B8</f>
        <v>239850773</v>
      </c>
      <c r="D11" s="46">
        <v>216879571</v>
      </c>
      <c r="E11" s="47"/>
      <c r="F11" s="46">
        <f>F4-F8</f>
        <v>181900481</v>
      </c>
      <c r="G11" s="48"/>
      <c r="H11" s="808"/>
      <c r="I11" s="808"/>
      <c r="J11" s="808"/>
      <c r="K11" s="808"/>
      <c r="L11" s="808"/>
      <c r="M11" s="808"/>
    </row>
    <row r="12" spans="1:7" ht="27" customHeight="1">
      <c r="A12" s="41" t="s">
        <v>567</v>
      </c>
      <c r="B12" s="46"/>
      <c r="D12" s="46"/>
      <c r="E12" s="47"/>
      <c r="F12" s="46"/>
      <c r="G12" s="48"/>
    </row>
    <row r="13" spans="1:7" ht="27" customHeight="1">
      <c r="A13" s="41" t="s">
        <v>559</v>
      </c>
      <c r="B13" s="46">
        <v>0</v>
      </c>
      <c r="D13" s="46">
        <v>0</v>
      </c>
      <c r="E13" s="47"/>
      <c r="F13" s="46">
        <v>0</v>
      </c>
      <c r="G13" s="48"/>
    </row>
    <row r="14" spans="1:7" ht="27" customHeight="1">
      <c r="A14" s="41" t="s">
        <v>568</v>
      </c>
      <c r="B14" s="46">
        <v>0</v>
      </c>
      <c r="D14" s="46">
        <v>0</v>
      </c>
      <c r="E14" s="47"/>
      <c r="F14" s="46">
        <v>0</v>
      </c>
      <c r="G14" s="48"/>
    </row>
    <row r="15" spans="1:7" ht="27" customHeight="1">
      <c r="A15" s="41" t="s">
        <v>569</v>
      </c>
      <c r="B15" s="46">
        <v>0</v>
      </c>
      <c r="D15" s="46">
        <v>0</v>
      </c>
      <c r="E15" s="47"/>
      <c r="F15" s="46">
        <v>0</v>
      </c>
      <c r="G15" s="48"/>
    </row>
    <row r="16" spans="1:7" ht="27" customHeight="1">
      <c r="A16" s="41" t="s">
        <v>563</v>
      </c>
      <c r="B16" s="46">
        <f>B17</f>
        <v>299179331</v>
      </c>
      <c r="C16" s="47">
        <f>B16/B16</f>
        <v>1</v>
      </c>
      <c r="D16" s="46">
        <v>226413088</v>
      </c>
      <c r="E16" s="47">
        <v>1</v>
      </c>
      <c r="F16" s="46">
        <f>SUM(F17:F18)</f>
        <v>459694916</v>
      </c>
      <c r="G16" s="48">
        <v>1</v>
      </c>
    </row>
    <row r="17" spans="1:7" ht="27" customHeight="1">
      <c r="A17" s="41" t="s">
        <v>570</v>
      </c>
      <c r="B17" s="46">
        <f>'歲出政事別決算表-資本門'!K6</f>
        <v>299179331</v>
      </c>
      <c r="C17" s="47">
        <f>B17/B17</f>
        <v>1</v>
      </c>
      <c r="D17" s="46">
        <v>226413088</v>
      </c>
      <c r="E17" s="47">
        <v>1</v>
      </c>
      <c r="F17" s="46">
        <v>459694916</v>
      </c>
      <c r="G17" s="48">
        <v>1</v>
      </c>
    </row>
    <row r="18" spans="1:7" ht="27" customHeight="1">
      <c r="A18" s="41" t="s">
        <v>571</v>
      </c>
      <c r="B18" s="46">
        <v>0</v>
      </c>
      <c r="D18" s="46">
        <v>0</v>
      </c>
      <c r="E18" s="47"/>
      <c r="F18" s="46">
        <v>0</v>
      </c>
      <c r="G18" s="48"/>
    </row>
    <row r="19" spans="1:6" ht="27" customHeight="1">
      <c r="A19" s="41" t="s">
        <v>572</v>
      </c>
      <c r="B19" s="16">
        <f>B13-B16</f>
        <v>-299179331</v>
      </c>
      <c r="D19" s="16">
        <v>-226413088</v>
      </c>
      <c r="E19" s="47"/>
      <c r="F19" s="16">
        <f>F13-F16</f>
        <v>-459694916</v>
      </c>
    </row>
    <row r="20" spans="1:6" ht="27" customHeight="1">
      <c r="A20" s="41" t="s">
        <v>573</v>
      </c>
      <c r="B20" s="62">
        <f>B11+B19</f>
        <v>-59328558</v>
      </c>
      <c r="D20" s="16">
        <v>-9533517</v>
      </c>
      <c r="E20" s="47"/>
      <c r="F20" s="16">
        <v>-277794435</v>
      </c>
    </row>
    <row r="36" spans="1:7" ht="13.5">
      <c r="A36" s="42"/>
      <c r="B36" s="43"/>
      <c r="C36" s="44"/>
      <c r="D36" s="43"/>
      <c r="E36" s="44"/>
      <c r="F36" s="43"/>
      <c r="G36" s="45"/>
    </row>
  </sheetData>
  <sheetProtection/>
  <mergeCells count="4">
    <mergeCell ref="A1:A2"/>
    <mergeCell ref="B1:C1"/>
    <mergeCell ref="D1:E1"/>
    <mergeCell ref="F1:G1"/>
  </mergeCells>
  <printOptions horizontalCentered="1"/>
  <pageMargins left="0.3937007874015748" right="0.3937007874015748" top="1.4173228346456694" bottom="0.5905511811023623" header="0.4724409448818898" footer="0.31496062992125984"/>
  <pageSetup firstPageNumber="14" useFirstPageNumber="1" horizontalDpi="600" verticalDpi="600" orientation="portrait" paperSize="9" r:id="rId1"/>
  <headerFooter alignWithMargins="0">
    <oddHeader>&amp;C&amp;18&amp;U雲林縣麥寮鄉總決算&amp;14
&amp;22歲入歲出性質及餘絀簡明比較分析表&amp;9&amp;U
&amp;12中華民國108年度&amp;R
單位：新臺幣元</oddHeader>
    <oddFooter>&amp;L&amp;C&amp;P&amp;R</oddFooter>
  </headerFooter>
</worksheet>
</file>

<file path=xl/worksheets/sheet40.xml><?xml version="1.0" encoding="utf-8"?>
<worksheet xmlns="http://schemas.openxmlformats.org/spreadsheetml/2006/main" xmlns:r="http://schemas.openxmlformats.org/officeDocument/2006/relationships">
  <dimension ref="A1:I60"/>
  <sheetViews>
    <sheetView zoomScale="140" zoomScaleNormal="140" zoomScalePageLayoutView="0" workbookViewId="0" topLeftCell="A1">
      <selection activeCell="A1" sqref="A1:A2"/>
    </sheetView>
  </sheetViews>
  <sheetFormatPr defaultColWidth="8.33203125" defaultRowHeight="11.25"/>
  <cols>
    <col min="1" max="1" width="18.33203125" style="645" customWidth="1"/>
    <col min="2" max="2" width="12.83203125" style="646" customWidth="1"/>
    <col min="3" max="3" width="12.83203125" style="647" customWidth="1"/>
    <col min="4" max="4" width="12.83203125" style="648" customWidth="1"/>
    <col min="5" max="5" width="10.83203125" style="649" customWidth="1"/>
    <col min="6" max="6" width="10.83203125" style="647" customWidth="1"/>
    <col min="7" max="7" width="10.83203125" style="650" customWidth="1"/>
    <col min="8" max="8" width="12.16015625" style="649" customWidth="1"/>
    <col min="9" max="9" width="13.16015625" style="650" customWidth="1"/>
    <col min="10" max="16384" width="8.33203125" style="644" customWidth="1"/>
  </cols>
  <sheetData>
    <row r="1" spans="1:9" s="657" customFormat="1" ht="30" customHeight="1">
      <c r="A1" s="1174" t="s">
        <v>185</v>
      </c>
      <c r="B1" s="1180" t="s">
        <v>186</v>
      </c>
      <c r="C1" s="1176" t="s">
        <v>187</v>
      </c>
      <c r="D1" s="1176"/>
      <c r="E1" s="1177" t="s">
        <v>188</v>
      </c>
      <c r="F1" s="1178"/>
      <c r="G1" s="1179"/>
      <c r="H1" s="1180" t="s">
        <v>189</v>
      </c>
      <c r="I1" s="1174" t="s">
        <v>576</v>
      </c>
    </row>
    <row r="2" spans="1:9" s="657" customFormat="1" ht="32.25" customHeight="1">
      <c r="A2" s="1175"/>
      <c r="B2" s="1181"/>
      <c r="C2" s="658" t="s">
        <v>190</v>
      </c>
      <c r="D2" s="658" t="s">
        <v>191</v>
      </c>
      <c r="E2" s="659" t="s">
        <v>192</v>
      </c>
      <c r="F2" s="658" t="s">
        <v>193</v>
      </c>
      <c r="G2" s="658" t="s">
        <v>194</v>
      </c>
      <c r="H2" s="1181"/>
      <c r="I2" s="1175"/>
    </row>
    <row r="3" spans="1:9" ht="10.5">
      <c r="A3" s="638" t="s">
        <v>195</v>
      </c>
      <c r="B3" s="639"/>
      <c r="C3" s="640"/>
      <c r="D3" s="641"/>
      <c r="E3" s="642"/>
      <c r="F3" s="640"/>
      <c r="G3" s="643"/>
      <c r="H3" s="642"/>
      <c r="I3" s="643"/>
    </row>
    <row r="4" ht="10.5">
      <c r="A4" s="645" t="s">
        <v>586</v>
      </c>
    </row>
    <row r="5" spans="1:2" ht="10.5">
      <c r="A5" s="645" t="s">
        <v>198</v>
      </c>
      <c r="B5" s="646" t="s">
        <v>199</v>
      </c>
    </row>
    <row r="6" ht="10.5">
      <c r="A6" s="645" t="s">
        <v>586</v>
      </c>
    </row>
    <row r="7" ht="10.5">
      <c r="A7" s="645" t="s">
        <v>196</v>
      </c>
    </row>
    <row r="8" ht="10.5">
      <c r="A8" s="645" t="s">
        <v>586</v>
      </c>
    </row>
    <row r="9" ht="10.5">
      <c r="A9" s="645" t="s">
        <v>197</v>
      </c>
    </row>
    <row r="10" ht="10.5">
      <c r="A10" s="645" t="s">
        <v>586</v>
      </c>
    </row>
    <row r="11" spans="1:2" ht="10.5">
      <c r="A11" s="645" t="s">
        <v>200</v>
      </c>
      <c r="B11" s="646" t="s">
        <v>199</v>
      </c>
    </row>
    <row r="12" ht="10.5">
      <c r="A12" s="645" t="s">
        <v>586</v>
      </c>
    </row>
    <row r="13" ht="10.5">
      <c r="A13" s="645" t="s">
        <v>196</v>
      </c>
    </row>
    <row r="14" ht="10.5">
      <c r="A14" s="645" t="s">
        <v>586</v>
      </c>
    </row>
    <row r="15" ht="10.5">
      <c r="A15" s="645" t="s">
        <v>607</v>
      </c>
    </row>
    <row r="60" spans="1:9" ht="10.5">
      <c r="A60" s="651"/>
      <c r="B60" s="652"/>
      <c r="C60" s="653"/>
      <c r="D60" s="654"/>
      <c r="E60" s="655"/>
      <c r="F60" s="653"/>
      <c r="G60" s="656"/>
      <c r="H60" s="655"/>
      <c r="I60" s="656"/>
    </row>
  </sheetData>
  <sheetProtection/>
  <mergeCells count="6">
    <mergeCell ref="A1:A2"/>
    <mergeCell ref="I1:I2"/>
    <mergeCell ref="C1:D1"/>
    <mergeCell ref="E1:G1"/>
    <mergeCell ref="B1:B2"/>
    <mergeCell ref="H1:H2"/>
  </mergeCells>
  <printOptions horizontalCentered="1"/>
  <pageMargins left="0.3937007874015748" right="0.3937007874015748" top="1.2598425196850394" bottom="0.984251968503937" header="0.4724409448818898" footer="0.31496062992125984"/>
  <pageSetup firstPageNumber="115" useFirstPageNumber="1" horizontalDpi="600" verticalDpi="600" orientation="portrait" paperSize="9" r:id="rId1"/>
  <headerFooter alignWithMargins="0">
    <oddHeader>&amp;L&amp;C&amp;14&amp;U雲林縣麥寮鄉總決算&amp;12
&amp;16債款目錄(長期借款部分)&amp;12&amp;U
中華民國 108 年度&amp;R&amp;6
&amp;12
單位：新臺幣元&amp;10
</oddHeader>
    <oddFooter>&amp;L&amp;10說明：1.結欠利息係指該筆借款於借款期間應付利息總額扣除已支付利息後之餘額。
　　　2.同一筆借款如同時作為總預算及特別預算之財源，應於「備註」欄分別說明其數額。
　　　3.本表應由業管局(處)編製後送達主計處彙總決算；編送期限由主計處通知。
&amp;C&amp;10&amp;P</oddFooter>
  </headerFooter>
</worksheet>
</file>

<file path=xl/worksheets/sheet41.xml><?xml version="1.0" encoding="utf-8"?>
<worksheet xmlns="http://schemas.openxmlformats.org/spreadsheetml/2006/main" xmlns:r="http://schemas.openxmlformats.org/officeDocument/2006/relationships">
  <dimension ref="A1:K62"/>
  <sheetViews>
    <sheetView zoomScale="140" zoomScaleNormal="140" zoomScalePageLayoutView="0" workbookViewId="0" topLeftCell="A49">
      <selection activeCell="C59" sqref="C59"/>
    </sheetView>
  </sheetViews>
  <sheetFormatPr defaultColWidth="8.33203125" defaultRowHeight="11.25"/>
  <cols>
    <col min="1" max="1" width="12.16015625" style="671" customWidth="1"/>
    <col min="2" max="3" width="11.83203125" style="672" customWidth="1"/>
    <col min="4" max="4" width="11.83203125" style="673" customWidth="1"/>
    <col min="5" max="5" width="9.66015625" style="674" customWidth="1"/>
    <col min="6" max="6" width="9.66015625" style="672" customWidth="1"/>
    <col min="7" max="7" width="11.83203125" style="675" customWidth="1"/>
    <col min="8" max="8" width="9.66015625" style="674" customWidth="1"/>
    <col min="9" max="9" width="9.66015625" style="672" customWidth="1"/>
    <col min="10" max="10" width="11.83203125" style="675" customWidth="1"/>
    <col min="11" max="11" width="7.33203125" style="675" customWidth="1"/>
    <col min="12" max="16384" width="8.33203125" style="665" customWidth="1"/>
  </cols>
  <sheetData>
    <row r="1" spans="1:11" s="660" customFormat="1" ht="30" customHeight="1">
      <c r="A1" s="1182" t="s">
        <v>201</v>
      </c>
      <c r="B1" s="1185" t="s">
        <v>187</v>
      </c>
      <c r="C1" s="1185"/>
      <c r="D1" s="1185"/>
      <c r="E1" s="1186" t="s">
        <v>188</v>
      </c>
      <c r="F1" s="1187"/>
      <c r="G1" s="1188"/>
      <c r="H1" s="1186" t="s">
        <v>202</v>
      </c>
      <c r="I1" s="1187"/>
      <c r="J1" s="1188"/>
      <c r="K1" s="1182" t="s">
        <v>576</v>
      </c>
    </row>
    <row r="2" spans="1:11" s="660" customFormat="1" ht="32.25" customHeight="1">
      <c r="A2" s="1183"/>
      <c r="B2" s="677" t="s">
        <v>190</v>
      </c>
      <c r="C2" s="677" t="s">
        <v>191</v>
      </c>
      <c r="D2" s="677" t="s">
        <v>203</v>
      </c>
      <c r="E2" s="678" t="s">
        <v>204</v>
      </c>
      <c r="F2" s="677" t="s">
        <v>205</v>
      </c>
      <c r="G2" s="677" t="s">
        <v>206</v>
      </c>
      <c r="H2" s="678" t="s">
        <v>207</v>
      </c>
      <c r="I2" s="677" t="s">
        <v>208</v>
      </c>
      <c r="J2" s="677" t="s">
        <v>206</v>
      </c>
      <c r="K2" s="1184"/>
    </row>
    <row r="3" spans="1:11" ht="10.5">
      <c r="A3" s="676" t="s">
        <v>91</v>
      </c>
      <c r="B3" s="661"/>
      <c r="C3" s="661"/>
      <c r="D3" s="662"/>
      <c r="E3" s="663"/>
      <c r="F3" s="661"/>
      <c r="G3" s="664"/>
      <c r="H3" s="663"/>
      <c r="I3" s="661"/>
      <c r="J3" s="664"/>
      <c r="K3" s="664"/>
    </row>
    <row r="61" spans="1:11" ht="10.5">
      <c r="A61" s="666"/>
      <c r="B61" s="667"/>
      <c r="C61" s="667"/>
      <c r="D61" s="668"/>
      <c r="E61" s="669"/>
      <c r="F61" s="667"/>
      <c r="G61" s="670"/>
      <c r="H61" s="669"/>
      <c r="I61" s="667"/>
      <c r="J61" s="670"/>
      <c r="K61" s="670"/>
    </row>
    <row r="62" spans="1:11" ht="10.5">
      <c r="A62" s="784"/>
      <c r="B62" s="785"/>
      <c r="C62" s="785"/>
      <c r="D62" s="786"/>
      <c r="E62" s="787"/>
      <c r="F62" s="785"/>
      <c r="G62" s="665"/>
      <c r="H62" s="787"/>
      <c r="I62" s="785"/>
      <c r="J62" s="665"/>
      <c r="K62" s="665"/>
    </row>
  </sheetData>
  <sheetProtection/>
  <mergeCells count="5">
    <mergeCell ref="A1:A2"/>
    <mergeCell ref="K1:K2"/>
    <mergeCell ref="B1:D1"/>
    <mergeCell ref="E1:G1"/>
    <mergeCell ref="H1:J1"/>
  </mergeCells>
  <printOptions horizontalCentered="1"/>
  <pageMargins left="0.3937007874015748" right="0.3937007874015748" top="1.2598425196850394" bottom="0.984251968503937" header="0.4724409448818898" footer="0.31496062992125984"/>
  <pageSetup firstPageNumber="116" useFirstPageNumber="1" horizontalDpi="600" verticalDpi="600" orientation="portrait" paperSize="9" r:id="rId1"/>
  <headerFooter alignWithMargins="0">
    <oddHeader>&amp;L&amp;C&amp;14&amp;U雲林縣麥寮鄉總決算&amp;12
&amp;16應付債款明細表−短期借款部分&amp;12&amp;U
中華民國 108 年度&amp;R&amp;6
&amp;12
單位：新臺幣元&amp;10
</oddHeader>
    <oddFooter>&amp;L&amp;10&amp;X說明：1.利息應付數係指借款期間應付利息總額、利息償付數係自借款起始日至年度終了日已付利息、未
　　　　償還數係利息應付數扣除利息償付數後餘額。
　　　2.本表應由業管局(處)編製後送達主計處彙總決算；編送期限由主計處通知。
&amp;C&amp;10&amp;P</oddFooter>
  </headerFooter>
</worksheet>
</file>

<file path=xl/worksheets/sheet42.xml><?xml version="1.0" encoding="utf-8"?>
<worksheet xmlns="http://schemas.openxmlformats.org/spreadsheetml/2006/main" xmlns:r="http://schemas.openxmlformats.org/officeDocument/2006/relationships">
  <sheetPr>
    <tabColor indexed="45"/>
    <pageSetUpPr fitToPage="1"/>
  </sheetPr>
  <dimension ref="A1:U28"/>
  <sheetViews>
    <sheetView zoomScale="75" zoomScaleNormal="75" zoomScalePageLayoutView="0" workbookViewId="0" topLeftCell="A1">
      <pane xSplit="20" ySplit="7" topLeftCell="U20" activePane="bottomRight" state="frozen"/>
      <selection pane="topLeft" activeCell="A1" sqref="A1"/>
      <selection pane="topRight" activeCell="U1" sqref="U1"/>
      <selection pane="bottomLeft" activeCell="A8" sqref="A8"/>
      <selection pane="bottomRight" activeCell="Q23" sqref="Q23:R23"/>
    </sheetView>
  </sheetViews>
  <sheetFormatPr defaultColWidth="9.33203125" defaultRowHeight="11.25"/>
  <cols>
    <col min="1" max="1" width="8.83203125" style="788" customWidth="1"/>
    <col min="2" max="2" width="16" style="788" customWidth="1"/>
    <col min="3" max="3" width="8.83203125" style="788" customWidth="1"/>
    <col min="4" max="4" width="12.83203125" style="788" customWidth="1"/>
    <col min="5" max="5" width="14.83203125" style="788" customWidth="1"/>
    <col min="6" max="6" width="8.83203125" style="788" customWidth="1"/>
    <col min="7" max="7" width="12.83203125" style="788" customWidth="1"/>
    <col min="8" max="8" width="8.83203125" style="788" customWidth="1"/>
    <col min="9" max="10" width="12.83203125" style="788" customWidth="1"/>
    <col min="11" max="11" width="8.83203125" style="788" customWidth="1"/>
    <col min="12" max="12" width="12.83203125" style="788" customWidth="1"/>
    <col min="13" max="13" width="8.83203125" style="788" customWidth="1"/>
    <col min="14" max="14" width="12.83203125" style="788" customWidth="1"/>
    <col min="15" max="15" width="8.83203125" style="788" customWidth="1"/>
    <col min="16" max="16" width="12.83203125" style="788" customWidth="1"/>
    <col min="17" max="19" width="8.83203125" style="788" customWidth="1"/>
    <col min="20" max="20" width="9.5" style="788" bestFit="1" customWidth="1"/>
    <col min="21" max="21" width="15.33203125" style="788" customWidth="1"/>
    <col min="22" max="16384" width="8.83203125" style="788" customWidth="1"/>
  </cols>
  <sheetData>
    <row r="1" spans="1:21" ht="24.75">
      <c r="A1" s="1189" t="s">
        <v>1038</v>
      </c>
      <c r="B1" s="1189"/>
      <c r="C1" s="1189"/>
      <c r="D1" s="1189"/>
      <c r="E1" s="1189"/>
      <c r="F1" s="1189"/>
      <c r="G1" s="1189"/>
      <c r="H1" s="1189"/>
      <c r="I1" s="1189"/>
      <c r="J1" s="1189"/>
      <c r="K1" s="1221" t="s">
        <v>1039</v>
      </c>
      <c r="L1" s="1221"/>
      <c r="M1" s="1221"/>
      <c r="N1" s="1221"/>
      <c r="O1" s="1221"/>
      <c r="P1" s="1221"/>
      <c r="Q1" s="1221"/>
      <c r="R1" s="1221"/>
      <c r="S1" s="1221"/>
      <c r="T1" s="1221"/>
      <c r="U1" s="1221"/>
    </row>
    <row r="2" spans="1:21" ht="24.75">
      <c r="A2" s="1189" t="s">
        <v>211</v>
      </c>
      <c r="B2" s="1189"/>
      <c r="C2" s="1189"/>
      <c r="D2" s="1189"/>
      <c r="E2" s="1189"/>
      <c r="F2" s="1189"/>
      <c r="G2" s="1189"/>
      <c r="H2" s="1189"/>
      <c r="I2" s="1189"/>
      <c r="J2" s="1189"/>
      <c r="K2" s="1221" t="s">
        <v>240</v>
      </c>
      <c r="L2" s="1221"/>
      <c r="M2" s="1221"/>
      <c r="N2" s="1221"/>
      <c r="O2" s="1221"/>
      <c r="P2" s="1221"/>
      <c r="Q2" s="1221"/>
      <c r="R2" s="1221"/>
      <c r="S2" s="1221"/>
      <c r="T2" s="1221"/>
      <c r="U2" s="1221"/>
    </row>
    <row r="3" spans="1:21" ht="16.5">
      <c r="A3" s="1190" t="s">
        <v>248</v>
      </c>
      <c r="B3" s="1190"/>
      <c r="C3" s="1190"/>
      <c r="D3" s="1190"/>
      <c r="E3" s="1190"/>
      <c r="F3" s="1190"/>
      <c r="G3" s="1190"/>
      <c r="H3" s="1190"/>
      <c r="I3" s="1190"/>
      <c r="J3" s="1190"/>
      <c r="K3" s="1191" t="s">
        <v>241</v>
      </c>
      <c r="L3" s="1191"/>
      <c r="M3" s="1191"/>
      <c r="N3" s="1191"/>
      <c r="O3" s="1191"/>
      <c r="P3" s="1191"/>
      <c r="Q3" s="1191"/>
      <c r="R3" s="1191"/>
      <c r="S3" s="1191"/>
      <c r="T3" s="1191"/>
      <c r="U3" s="1191"/>
    </row>
    <row r="4" spans="1:21" ht="17.25" thickBot="1">
      <c r="A4" s="1191"/>
      <c r="B4" s="1191"/>
      <c r="C4" s="1191"/>
      <c r="D4" s="1191"/>
      <c r="E4" s="1191"/>
      <c r="F4" s="1190"/>
      <c r="G4" s="1190"/>
      <c r="H4" s="1190"/>
      <c r="I4" s="1190"/>
      <c r="J4" s="1190"/>
      <c r="K4" s="1191"/>
      <c r="L4" s="1191"/>
      <c r="M4" s="1191"/>
      <c r="N4" s="1191"/>
      <c r="O4" s="1191"/>
      <c r="P4" s="1190" t="s">
        <v>575</v>
      </c>
      <c r="Q4" s="1190"/>
      <c r="R4" s="1190"/>
      <c r="S4" s="1190"/>
      <c r="T4" s="1190"/>
      <c r="U4" s="1190"/>
    </row>
    <row r="5" spans="1:21" ht="19.5" customHeight="1">
      <c r="A5" s="1195" t="s">
        <v>212</v>
      </c>
      <c r="B5" s="1198" t="s">
        <v>213</v>
      </c>
      <c r="C5" s="1200" t="s">
        <v>214</v>
      </c>
      <c r="D5" s="1201"/>
      <c r="E5" s="1202"/>
      <c r="F5" s="1200" t="s">
        <v>215</v>
      </c>
      <c r="G5" s="1202"/>
      <c r="H5" s="1200" t="s">
        <v>216</v>
      </c>
      <c r="I5" s="1201"/>
      <c r="J5" s="1206"/>
      <c r="K5" s="1215" t="s">
        <v>242</v>
      </c>
      <c r="L5" s="1202"/>
      <c r="M5" s="1217" t="s">
        <v>243</v>
      </c>
      <c r="N5" s="1218"/>
      <c r="O5" s="1200" t="s">
        <v>61</v>
      </c>
      <c r="P5" s="1202"/>
      <c r="Q5" s="1200" t="s">
        <v>244</v>
      </c>
      <c r="R5" s="1202"/>
      <c r="S5" s="1200" t="s">
        <v>908</v>
      </c>
      <c r="T5" s="1202"/>
      <c r="U5" s="1212" t="s">
        <v>245</v>
      </c>
    </row>
    <row r="6" spans="1:21" ht="19.5" customHeight="1">
      <c r="A6" s="1196"/>
      <c r="B6" s="1199"/>
      <c r="C6" s="1203"/>
      <c r="D6" s="1204"/>
      <c r="E6" s="1205"/>
      <c r="F6" s="1203"/>
      <c r="G6" s="1205"/>
      <c r="H6" s="1203"/>
      <c r="I6" s="1204"/>
      <c r="J6" s="1207"/>
      <c r="K6" s="1216"/>
      <c r="L6" s="1205"/>
      <c r="M6" s="1219"/>
      <c r="N6" s="1220"/>
      <c r="O6" s="1203"/>
      <c r="P6" s="1205"/>
      <c r="Q6" s="1203"/>
      <c r="R6" s="1205"/>
      <c r="S6" s="1203"/>
      <c r="T6" s="1205"/>
      <c r="U6" s="1213"/>
    </row>
    <row r="7" spans="1:21" ht="30" customHeight="1">
      <c r="A7" s="1197"/>
      <c r="B7" s="789" t="s">
        <v>217</v>
      </c>
      <c r="C7" s="789" t="s">
        <v>218</v>
      </c>
      <c r="D7" s="789" t="s">
        <v>219</v>
      </c>
      <c r="E7" s="789" t="s">
        <v>220</v>
      </c>
      <c r="F7" s="789" t="s">
        <v>221</v>
      </c>
      <c r="G7" s="789" t="s">
        <v>220</v>
      </c>
      <c r="H7" s="790" t="s">
        <v>222</v>
      </c>
      <c r="I7" s="789" t="s">
        <v>223</v>
      </c>
      <c r="J7" s="791" t="s">
        <v>220</v>
      </c>
      <c r="K7" s="792" t="s">
        <v>246</v>
      </c>
      <c r="L7" s="789" t="s">
        <v>220</v>
      </c>
      <c r="M7" s="789" t="s">
        <v>246</v>
      </c>
      <c r="N7" s="789" t="s">
        <v>220</v>
      </c>
      <c r="O7" s="789" t="s">
        <v>246</v>
      </c>
      <c r="P7" s="789" t="s">
        <v>220</v>
      </c>
      <c r="Q7" s="789" t="s">
        <v>246</v>
      </c>
      <c r="R7" s="789" t="s">
        <v>220</v>
      </c>
      <c r="S7" s="789" t="s">
        <v>246</v>
      </c>
      <c r="T7" s="789" t="s">
        <v>220</v>
      </c>
      <c r="U7" s="1214"/>
    </row>
    <row r="8" spans="1:21" ht="30" customHeight="1">
      <c r="A8" s="1208" t="s">
        <v>224</v>
      </c>
      <c r="B8" s="1209"/>
      <c r="C8" s="793">
        <f>C9+C14+C19</f>
        <v>2109</v>
      </c>
      <c r="D8" s="794">
        <f>D9+D14+D19</f>
        <v>74.883443</v>
      </c>
      <c r="E8" s="793">
        <f>E9+E14+E19</f>
        <v>573466691</v>
      </c>
      <c r="F8" s="793">
        <v>340</v>
      </c>
      <c r="G8" s="793">
        <v>73826195</v>
      </c>
      <c r="H8" s="793">
        <f aca="true" t="shared" si="0" ref="H8:P8">H9+H14+H19</f>
        <v>131</v>
      </c>
      <c r="I8" s="795">
        <f t="shared" si="0"/>
        <v>18651.23</v>
      </c>
      <c r="J8" s="796">
        <f t="shared" si="0"/>
        <v>149246512</v>
      </c>
      <c r="K8" s="797">
        <f t="shared" si="0"/>
        <v>489</v>
      </c>
      <c r="L8" s="793">
        <f t="shared" si="0"/>
        <v>7224193</v>
      </c>
      <c r="M8" s="793">
        <f t="shared" si="0"/>
        <v>422</v>
      </c>
      <c r="N8" s="793">
        <f t="shared" si="0"/>
        <v>31440889</v>
      </c>
      <c r="O8" s="793">
        <f t="shared" si="0"/>
        <v>2998</v>
      </c>
      <c r="P8" s="793">
        <f t="shared" si="0"/>
        <v>6855150</v>
      </c>
      <c r="Q8" s="793" t="s">
        <v>93</v>
      </c>
      <c r="R8" s="793" t="s">
        <v>93</v>
      </c>
      <c r="S8" s="793"/>
      <c r="T8" s="793"/>
      <c r="U8" s="796">
        <f>E8+G8+J8+L8+N8+P8+T8</f>
        <v>842059630</v>
      </c>
    </row>
    <row r="9" spans="1:21" ht="30" customHeight="1">
      <c r="A9" s="1192" t="s">
        <v>225</v>
      </c>
      <c r="B9" s="1193"/>
      <c r="C9" s="793">
        <v>2</v>
      </c>
      <c r="D9" s="794">
        <v>0.0762</v>
      </c>
      <c r="E9" s="793">
        <v>4786105</v>
      </c>
      <c r="F9" s="793" t="s">
        <v>93</v>
      </c>
      <c r="G9" s="793" t="s">
        <v>93</v>
      </c>
      <c r="H9" s="793">
        <f>H10+H12</f>
        <v>7</v>
      </c>
      <c r="I9" s="795">
        <v>4282.65</v>
      </c>
      <c r="J9" s="796">
        <v>20341163</v>
      </c>
      <c r="K9" s="797">
        <f aca="true" t="shared" si="1" ref="K9:P9">K10+K12</f>
        <v>319</v>
      </c>
      <c r="L9" s="793">
        <f t="shared" si="1"/>
        <v>3989786</v>
      </c>
      <c r="M9" s="793">
        <f t="shared" si="1"/>
        <v>347</v>
      </c>
      <c r="N9" s="793">
        <f t="shared" si="1"/>
        <v>28594818</v>
      </c>
      <c r="O9" s="793">
        <f t="shared" si="1"/>
        <v>2910</v>
      </c>
      <c r="P9" s="793">
        <f t="shared" si="1"/>
        <v>6032854</v>
      </c>
      <c r="Q9" s="793" t="s">
        <v>93</v>
      </c>
      <c r="R9" s="793" t="s">
        <v>93</v>
      </c>
      <c r="S9" s="793"/>
      <c r="T9" s="793"/>
      <c r="U9" s="796">
        <f>E9+J9+L9+N9+P9+T9</f>
        <v>63744726</v>
      </c>
    </row>
    <row r="10" spans="1:21" ht="30" customHeight="1">
      <c r="A10" s="1192" t="s">
        <v>226</v>
      </c>
      <c r="B10" s="1193"/>
      <c r="C10" s="793" t="s">
        <v>93</v>
      </c>
      <c r="D10" s="794" t="s">
        <v>93</v>
      </c>
      <c r="E10" s="793" t="s">
        <v>93</v>
      </c>
      <c r="F10" s="793" t="s">
        <v>93</v>
      </c>
      <c r="G10" s="793" t="s">
        <v>93</v>
      </c>
      <c r="H10" s="793">
        <v>1</v>
      </c>
      <c r="I10" s="795">
        <v>265</v>
      </c>
      <c r="J10" s="796">
        <f>J11</f>
        <v>1961328</v>
      </c>
      <c r="K10" s="797">
        <v>11</v>
      </c>
      <c r="L10" s="793">
        <v>63997</v>
      </c>
      <c r="M10" s="793">
        <v>12</v>
      </c>
      <c r="N10" s="793">
        <v>627037</v>
      </c>
      <c r="O10" s="793">
        <v>30</v>
      </c>
      <c r="P10" s="793">
        <v>196208</v>
      </c>
      <c r="Q10" s="793" t="s">
        <v>93</v>
      </c>
      <c r="R10" s="793" t="s">
        <v>93</v>
      </c>
      <c r="S10" s="793"/>
      <c r="T10" s="793"/>
      <c r="U10" s="796">
        <f>J10+L10+N10+P10</f>
        <v>2848570</v>
      </c>
    </row>
    <row r="11" spans="1:21" ht="30" customHeight="1">
      <c r="A11" s="1192" t="s">
        <v>227</v>
      </c>
      <c r="B11" s="1193"/>
      <c r="C11" s="793" t="s">
        <v>93</v>
      </c>
      <c r="D11" s="794" t="s">
        <v>93</v>
      </c>
      <c r="E11" s="793" t="s">
        <v>93</v>
      </c>
      <c r="F11" s="793" t="s">
        <v>93</v>
      </c>
      <c r="G11" s="793" t="s">
        <v>93</v>
      </c>
      <c r="H11" s="793">
        <v>1</v>
      </c>
      <c r="I11" s="795">
        <v>265</v>
      </c>
      <c r="J11" s="796">
        <v>1961328</v>
      </c>
      <c r="K11" s="797">
        <v>11</v>
      </c>
      <c r="L11" s="793">
        <v>63997</v>
      </c>
      <c r="M11" s="793">
        <v>12</v>
      </c>
      <c r="N11" s="793">
        <v>627037</v>
      </c>
      <c r="O11" s="793">
        <v>30</v>
      </c>
      <c r="P11" s="793">
        <v>196208</v>
      </c>
      <c r="Q11" s="793" t="s">
        <v>93</v>
      </c>
      <c r="R11" s="793" t="s">
        <v>93</v>
      </c>
      <c r="S11" s="793"/>
      <c r="T11" s="793"/>
      <c r="U11" s="796">
        <f>J11+L11+N11+P11</f>
        <v>2848570</v>
      </c>
    </row>
    <row r="12" spans="1:21" ht="30" customHeight="1">
      <c r="A12" s="1192" t="s">
        <v>228</v>
      </c>
      <c r="B12" s="1193"/>
      <c r="C12" s="793">
        <v>2</v>
      </c>
      <c r="D12" s="794">
        <v>0.0762</v>
      </c>
      <c r="E12" s="793">
        <v>4786105</v>
      </c>
      <c r="F12" s="793" t="s">
        <v>93</v>
      </c>
      <c r="G12" s="793" t="s">
        <v>93</v>
      </c>
      <c r="H12" s="793">
        <v>6</v>
      </c>
      <c r="I12" s="795">
        <f>I9-I10</f>
        <v>4017.6499999999996</v>
      </c>
      <c r="J12" s="796">
        <f>J9-J10</f>
        <v>18379835</v>
      </c>
      <c r="K12" s="797">
        <v>308</v>
      </c>
      <c r="L12" s="793">
        <v>3925789</v>
      </c>
      <c r="M12" s="793">
        <v>335</v>
      </c>
      <c r="N12" s="793">
        <v>27967781</v>
      </c>
      <c r="O12" s="793">
        <v>2880</v>
      </c>
      <c r="P12" s="793">
        <v>5836646</v>
      </c>
      <c r="Q12" s="793" t="s">
        <v>93</v>
      </c>
      <c r="R12" s="793" t="s">
        <v>93</v>
      </c>
      <c r="S12" s="793"/>
      <c r="T12" s="793"/>
      <c r="U12" s="796">
        <f>E12+J12+L12+N12+P12+T12</f>
        <v>60896156</v>
      </c>
    </row>
    <row r="13" spans="1:21" ht="30" customHeight="1">
      <c r="A13" s="1192" t="s">
        <v>229</v>
      </c>
      <c r="B13" s="1193"/>
      <c r="C13" s="793">
        <v>2</v>
      </c>
      <c r="D13" s="794">
        <v>0.0762</v>
      </c>
      <c r="E13" s="793">
        <v>4786105</v>
      </c>
      <c r="F13" s="793" t="s">
        <v>93</v>
      </c>
      <c r="G13" s="793" t="s">
        <v>93</v>
      </c>
      <c r="H13" s="793">
        <v>6</v>
      </c>
      <c r="I13" s="795">
        <f>I12</f>
        <v>4017.6499999999996</v>
      </c>
      <c r="J13" s="796">
        <f>J12</f>
        <v>18379835</v>
      </c>
      <c r="K13" s="797">
        <v>308</v>
      </c>
      <c r="L13" s="793">
        <v>3925789</v>
      </c>
      <c r="M13" s="793">
        <v>335</v>
      </c>
      <c r="N13" s="793">
        <v>27967781</v>
      </c>
      <c r="O13" s="793">
        <v>2880</v>
      </c>
      <c r="P13" s="793">
        <v>5836646</v>
      </c>
      <c r="Q13" s="793" t="s">
        <v>93</v>
      </c>
      <c r="R13" s="793" t="s">
        <v>93</v>
      </c>
      <c r="S13" s="793"/>
      <c r="T13" s="793"/>
      <c r="U13" s="796">
        <f>E13+J13+L13+N13+P13+T13</f>
        <v>60896156</v>
      </c>
    </row>
    <row r="14" spans="1:21" ht="30" customHeight="1">
      <c r="A14" s="1192" t="s">
        <v>230</v>
      </c>
      <c r="B14" s="1193"/>
      <c r="C14" s="793">
        <v>2055</v>
      </c>
      <c r="D14" s="794">
        <v>74.281487</v>
      </c>
      <c r="E14" s="793">
        <v>553033592</v>
      </c>
      <c r="F14" s="793">
        <v>340</v>
      </c>
      <c r="G14" s="793">
        <v>73826195</v>
      </c>
      <c r="H14" s="793">
        <v>43</v>
      </c>
      <c r="I14" s="795">
        <f>I15</f>
        <v>5091.08</v>
      </c>
      <c r="J14" s="796">
        <v>90428967</v>
      </c>
      <c r="K14" s="797">
        <v>111</v>
      </c>
      <c r="L14" s="793">
        <v>2462477</v>
      </c>
      <c r="M14" s="793">
        <v>51</v>
      </c>
      <c r="N14" s="793">
        <v>1795071</v>
      </c>
      <c r="O14" s="793">
        <v>31</v>
      </c>
      <c r="P14" s="793">
        <v>455985</v>
      </c>
      <c r="Q14" s="793" t="s">
        <v>93</v>
      </c>
      <c r="R14" s="793" t="s">
        <v>93</v>
      </c>
      <c r="S14" s="793"/>
      <c r="T14" s="793"/>
      <c r="U14" s="796">
        <f>E14+G14+J14+L14+N14+P14+T14</f>
        <v>722002287</v>
      </c>
    </row>
    <row r="15" spans="1:21" ht="30" customHeight="1">
      <c r="A15" s="1192" t="s">
        <v>228</v>
      </c>
      <c r="B15" s="1193"/>
      <c r="C15" s="793">
        <v>2055</v>
      </c>
      <c r="D15" s="794">
        <v>74.281487</v>
      </c>
      <c r="E15" s="793">
        <v>553033592</v>
      </c>
      <c r="F15" s="793">
        <v>340</v>
      </c>
      <c r="G15" s="793">
        <v>73826195</v>
      </c>
      <c r="H15" s="793">
        <v>43</v>
      </c>
      <c r="I15" s="795">
        <f>I16</f>
        <v>5091.08</v>
      </c>
      <c r="J15" s="796">
        <v>90428967</v>
      </c>
      <c r="K15" s="797">
        <f aca="true" t="shared" si="2" ref="K15:P15">K17+K18</f>
        <v>111</v>
      </c>
      <c r="L15" s="793">
        <f t="shared" si="2"/>
        <v>2462477</v>
      </c>
      <c r="M15" s="793">
        <f t="shared" si="2"/>
        <v>51</v>
      </c>
      <c r="N15" s="793">
        <f t="shared" si="2"/>
        <v>1795071</v>
      </c>
      <c r="O15" s="793">
        <f t="shared" si="2"/>
        <v>31</v>
      </c>
      <c r="P15" s="793">
        <f t="shared" si="2"/>
        <v>455985</v>
      </c>
      <c r="Q15" s="793" t="s">
        <v>93</v>
      </c>
      <c r="R15" s="793" t="s">
        <v>93</v>
      </c>
      <c r="S15" s="793"/>
      <c r="T15" s="793"/>
      <c r="U15" s="796">
        <f>E15+G15+J15+L15+N15+P15+T15</f>
        <v>722002287</v>
      </c>
    </row>
    <row r="16" spans="1:21" ht="30" customHeight="1">
      <c r="A16" s="1192" t="s">
        <v>229</v>
      </c>
      <c r="B16" s="1193"/>
      <c r="C16" s="793">
        <f>2047-C18</f>
        <v>2046</v>
      </c>
      <c r="D16" s="794">
        <f>D15-D17-D18</f>
        <v>69.717247</v>
      </c>
      <c r="E16" s="793">
        <f>E15-E17-E18</f>
        <v>527548586</v>
      </c>
      <c r="F16" s="793">
        <v>340</v>
      </c>
      <c r="G16" s="793">
        <v>73826195</v>
      </c>
      <c r="H16" s="793">
        <v>43</v>
      </c>
      <c r="I16" s="795">
        <v>5091.08</v>
      </c>
      <c r="J16" s="796">
        <v>90428967</v>
      </c>
      <c r="K16" s="797" t="s">
        <v>93</v>
      </c>
      <c r="L16" s="793" t="s">
        <v>93</v>
      </c>
      <c r="M16" s="793" t="s">
        <v>93</v>
      </c>
      <c r="N16" s="793" t="s">
        <v>93</v>
      </c>
      <c r="O16" s="793" t="s">
        <v>93</v>
      </c>
      <c r="P16" s="793" t="s">
        <v>93</v>
      </c>
      <c r="Q16" s="793" t="s">
        <v>93</v>
      </c>
      <c r="R16" s="793" t="s">
        <v>93</v>
      </c>
      <c r="S16" s="793"/>
      <c r="T16" s="793"/>
      <c r="U16" s="796">
        <f>E16+G16+J16</f>
        <v>691803748</v>
      </c>
    </row>
    <row r="17" spans="1:21" ht="30" customHeight="1">
      <c r="A17" s="1192" t="s">
        <v>231</v>
      </c>
      <c r="B17" s="1193"/>
      <c r="C17" s="793">
        <v>8</v>
      </c>
      <c r="D17" s="794">
        <v>4.36438</v>
      </c>
      <c r="E17" s="793">
        <v>13393476</v>
      </c>
      <c r="F17" s="793" t="s">
        <v>93</v>
      </c>
      <c r="G17" s="793" t="s">
        <v>93</v>
      </c>
      <c r="H17" s="793" t="s">
        <v>93</v>
      </c>
      <c r="I17" s="795" t="s">
        <v>93</v>
      </c>
      <c r="J17" s="796" t="s">
        <v>93</v>
      </c>
      <c r="K17" s="797">
        <v>70</v>
      </c>
      <c r="L17" s="793">
        <v>2117372</v>
      </c>
      <c r="M17" s="793">
        <v>50</v>
      </c>
      <c r="N17" s="793">
        <v>1732709</v>
      </c>
      <c r="O17" s="793">
        <v>25</v>
      </c>
      <c r="P17" s="793">
        <v>415969</v>
      </c>
      <c r="Q17" s="793" t="s">
        <v>93</v>
      </c>
      <c r="R17" s="793" t="s">
        <v>93</v>
      </c>
      <c r="S17" s="793"/>
      <c r="T17" s="793"/>
      <c r="U17" s="796">
        <f>E17+L17+N17+P17</f>
        <v>17659526</v>
      </c>
    </row>
    <row r="18" spans="1:21" ht="30" customHeight="1">
      <c r="A18" s="1192" t="s">
        <v>232</v>
      </c>
      <c r="B18" s="1193"/>
      <c r="C18" s="793">
        <v>1</v>
      </c>
      <c r="D18" s="794">
        <v>0.19986</v>
      </c>
      <c r="E18" s="793">
        <v>12091530</v>
      </c>
      <c r="F18" s="793" t="s">
        <v>93</v>
      </c>
      <c r="G18" s="793" t="s">
        <v>93</v>
      </c>
      <c r="H18" s="793" t="s">
        <v>93</v>
      </c>
      <c r="I18" s="795" t="s">
        <v>93</v>
      </c>
      <c r="J18" s="796" t="s">
        <v>93</v>
      </c>
      <c r="K18" s="797">
        <v>41</v>
      </c>
      <c r="L18" s="793">
        <v>345105</v>
      </c>
      <c r="M18" s="793">
        <v>1</v>
      </c>
      <c r="N18" s="793">
        <v>62362</v>
      </c>
      <c r="O18" s="793">
        <v>6</v>
      </c>
      <c r="P18" s="793">
        <v>40016</v>
      </c>
      <c r="Q18" s="793" t="s">
        <v>93</v>
      </c>
      <c r="R18" s="793" t="s">
        <v>93</v>
      </c>
      <c r="S18" s="793"/>
      <c r="T18" s="793"/>
      <c r="U18" s="796">
        <f>E18+L18+N18+P18+T18</f>
        <v>12539013</v>
      </c>
    </row>
    <row r="19" spans="1:21" ht="30" customHeight="1">
      <c r="A19" s="1192" t="s">
        <v>233</v>
      </c>
      <c r="B19" s="1193"/>
      <c r="C19" s="793">
        <v>52</v>
      </c>
      <c r="D19" s="794">
        <v>0.525756</v>
      </c>
      <c r="E19" s="793">
        <v>15646994</v>
      </c>
      <c r="F19" s="793" t="s">
        <v>93</v>
      </c>
      <c r="G19" s="793" t="s">
        <v>93</v>
      </c>
      <c r="H19" s="793">
        <v>81</v>
      </c>
      <c r="I19" s="795">
        <v>9277.5</v>
      </c>
      <c r="J19" s="796">
        <v>38476382</v>
      </c>
      <c r="K19" s="797">
        <v>59</v>
      </c>
      <c r="L19" s="793">
        <v>771930</v>
      </c>
      <c r="M19" s="793">
        <v>24</v>
      </c>
      <c r="N19" s="793">
        <v>1051000</v>
      </c>
      <c r="O19" s="793">
        <v>57</v>
      </c>
      <c r="P19" s="793">
        <v>366311</v>
      </c>
      <c r="Q19" s="793" t="s">
        <v>93</v>
      </c>
      <c r="R19" s="793" t="s">
        <v>93</v>
      </c>
      <c r="S19" s="793"/>
      <c r="T19" s="793"/>
      <c r="U19" s="796">
        <f>E19+J19+L19+N19+P19</f>
        <v>56312617</v>
      </c>
    </row>
    <row r="20" spans="1:21" ht="30" customHeight="1">
      <c r="A20" s="1192" t="s">
        <v>228</v>
      </c>
      <c r="B20" s="1193"/>
      <c r="C20" s="793">
        <v>52</v>
      </c>
      <c r="D20" s="794">
        <v>0.525756</v>
      </c>
      <c r="E20" s="793">
        <v>15646994</v>
      </c>
      <c r="F20" s="793" t="s">
        <v>93</v>
      </c>
      <c r="G20" s="793" t="s">
        <v>93</v>
      </c>
      <c r="H20" s="793">
        <v>81</v>
      </c>
      <c r="I20" s="795">
        <v>9277.5</v>
      </c>
      <c r="J20" s="796">
        <v>38476382</v>
      </c>
      <c r="K20" s="798">
        <f aca="true" t="shared" si="3" ref="K20:P20">SUM(K21:K22)</f>
        <v>59</v>
      </c>
      <c r="L20" s="793">
        <f t="shared" si="3"/>
        <v>771930</v>
      </c>
      <c r="M20" s="793">
        <f t="shared" si="3"/>
        <v>24</v>
      </c>
      <c r="N20" s="793">
        <f t="shared" si="3"/>
        <v>1051000</v>
      </c>
      <c r="O20" s="793">
        <f t="shared" si="3"/>
        <v>57</v>
      </c>
      <c r="P20" s="793">
        <f t="shared" si="3"/>
        <v>366311</v>
      </c>
      <c r="Q20" s="793" t="s">
        <v>93</v>
      </c>
      <c r="R20" s="793" t="s">
        <v>93</v>
      </c>
      <c r="S20" s="793"/>
      <c r="T20" s="793"/>
      <c r="U20" s="796">
        <f>E20+J20+L20+N20+P20</f>
        <v>56312617</v>
      </c>
    </row>
    <row r="21" spans="1:21" ht="30" customHeight="1">
      <c r="A21" s="1192" t="s">
        <v>234</v>
      </c>
      <c r="B21" s="1193"/>
      <c r="C21" s="793" t="s">
        <v>93</v>
      </c>
      <c r="D21" s="794" t="s">
        <v>93</v>
      </c>
      <c r="E21" s="793" t="s">
        <v>93</v>
      </c>
      <c r="F21" s="793" t="s">
        <v>93</v>
      </c>
      <c r="G21" s="793" t="s">
        <v>93</v>
      </c>
      <c r="H21" s="793">
        <v>1</v>
      </c>
      <c r="I21" s="795">
        <v>2374.5</v>
      </c>
      <c r="J21" s="796">
        <v>29292663</v>
      </c>
      <c r="K21" s="797">
        <v>59</v>
      </c>
      <c r="L21" s="793">
        <v>771930</v>
      </c>
      <c r="M21" s="793">
        <v>19</v>
      </c>
      <c r="N21" s="793">
        <v>1005657</v>
      </c>
      <c r="O21" s="793">
        <v>55</v>
      </c>
      <c r="P21" s="793">
        <v>340389</v>
      </c>
      <c r="Q21" s="793" t="s">
        <v>93</v>
      </c>
      <c r="R21" s="793" t="s">
        <v>93</v>
      </c>
      <c r="S21" s="793"/>
      <c r="T21" s="793"/>
      <c r="U21" s="796">
        <f>J21+L21+N21+P21</f>
        <v>31410639</v>
      </c>
    </row>
    <row r="22" spans="1:21" ht="30" customHeight="1">
      <c r="A22" s="1192" t="s">
        <v>235</v>
      </c>
      <c r="B22" s="1193"/>
      <c r="C22" s="793">
        <v>52</v>
      </c>
      <c r="D22" s="794">
        <v>0.525756</v>
      </c>
      <c r="E22" s="793">
        <v>15646994</v>
      </c>
      <c r="F22" s="793" t="s">
        <v>93</v>
      </c>
      <c r="G22" s="793" t="s">
        <v>93</v>
      </c>
      <c r="H22" s="793">
        <v>80</v>
      </c>
      <c r="I22" s="795">
        <f>I20-I21</f>
        <v>6903</v>
      </c>
      <c r="J22" s="796">
        <f>J20-J21</f>
        <v>9183719</v>
      </c>
      <c r="K22" s="799"/>
      <c r="L22" s="800"/>
      <c r="M22" s="793">
        <v>5</v>
      </c>
      <c r="N22" s="793">
        <v>45343</v>
      </c>
      <c r="O22" s="793">
        <v>2</v>
      </c>
      <c r="P22" s="793">
        <v>25922</v>
      </c>
      <c r="Q22" s="793" t="s">
        <v>93</v>
      </c>
      <c r="R22" s="793" t="s">
        <v>93</v>
      </c>
      <c r="S22" s="793"/>
      <c r="T22" s="793"/>
      <c r="U22" s="796">
        <f>E22+J22+N22+P22</f>
        <v>24901978</v>
      </c>
    </row>
    <row r="23" spans="1:21" ht="30" customHeight="1">
      <c r="A23" s="1192" t="s">
        <v>236</v>
      </c>
      <c r="B23" s="1193"/>
      <c r="C23" s="793">
        <v>3</v>
      </c>
      <c r="D23" s="794">
        <v>0.0341</v>
      </c>
      <c r="E23" s="793">
        <v>711324</v>
      </c>
      <c r="F23" s="793" t="s">
        <v>93</v>
      </c>
      <c r="G23" s="793" t="s">
        <v>93</v>
      </c>
      <c r="H23" s="793">
        <v>1</v>
      </c>
      <c r="I23" s="795">
        <v>184.58</v>
      </c>
      <c r="J23" s="796">
        <v>4060</v>
      </c>
      <c r="K23" s="797" t="s">
        <v>93</v>
      </c>
      <c r="L23" s="793" t="s">
        <v>93</v>
      </c>
      <c r="M23" s="793" t="s">
        <v>93</v>
      </c>
      <c r="N23" s="793" t="s">
        <v>93</v>
      </c>
      <c r="O23" s="793" t="s">
        <v>93</v>
      </c>
      <c r="P23" s="793" t="s">
        <v>93</v>
      </c>
      <c r="Q23" s="793" t="s">
        <v>93</v>
      </c>
      <c r="R23" s="793" t="s">
        <v>93</v>
      </c>
      <c r="S23" s="793"/>
      <c r="T23" s="793"/>
      <c r="U23" s="796">
        <f>E23+J23</f>
        <v>715384</v>
      </c>
    </row>
    <row r="24" spans="1:21" ht="30" customHeight="1">
      <c r="A24" s="1192" t="s">
        <v>237</v>
      </c>
      <c r="B24" s="1193"/>
      <c r="C24" s="793">
        <v>3</v>
      </c>
      <c r="D24" s="794">
        <v>0.0341</v>
      </c>
      <c r="E24" s="793">
        <v>711324</v>
      </c>
      <c r="F24" s="793" t="s">
        <v>93</v>
      </c>
      <c r="G24" s="793" t="s">
        <v>93</v>
      </c>
      <c r="H24" s="793">
        <v>1</v>
      </c>
      <c r="I24" s="795">
        <v>184.58</v>
      </c>
      <c r="J24" s="796">
        <v>4060</v>
      </c>
      <c r="K24" s="797" t="s">
        <v>93</v>
      </c>
      <c r="L24" s="793" t="s">
        <v>93</v>
      </c>
      <c r="M24" s="793" t="s">
        <v>93</v>
      </c>
      <c r="N24" s="793" t="s">
        <v>93</v>
      </c>
      <c r="O24" s="793" t="s">
        <v>93</v>
      </c>
      <c r="P24" s="793" t="s">
        <v>93</v>
      </c>
      <c r="Q24" s="793" t="s">
        <v>93</v>
      </c>
      <c r="R24" s="793" t="s">
        <v>93</v>
      </c>
      <c r="S24" s="793"/>
      <c r="T24" s="793"/>
      <c r="U24" s="796">
        <f>E24+J24</f>
        <v>715384</v>
      </c>
    </row>
    <row r="25" spans="1:21" ht="30" customHeight="1">
      <c r="A25" s="1192" t="s">
        <v>238</v>
      </c>
      <c r="B25" s="1193"/>
      <c r="C25" s="793">
        <v>3</v>
      </c>
      <c r="D25" s="794">
        <v>0.0341</v>
      </c>
      <c r="E25" s="793">
        <v>711324</v>
      </c>
      <c r="F25" s="793" t="s">
        <v>93</v>
      </c>
      <c r="G25" s="793" t="s">
        <v>93</v>
      </c>
      <c r="H25" s="793">
        <v>1</v>
      </c>
      <c r="I25" s="795">
        <v>184.58</v>
      </c>
      <c r="J25" s="796">
        <v>4060</v>
      </c>
      <c r="K25" s="797" t="s">
        <v>93</v>
      </c>
      <c r="L25" s="793" t="s">
        <v>93</v>
      </c>
      <c r="M25" s="793" t="s">
        <v>93</v>
      </c>
      <c r="N25" s="793" t="s">
        <v>93</v>
      </c>
      <c r="O25" s="793" t="s">
        <v>93</v>
      </c>
      <c r="P25" s="793" t="s">
        <v>93</v>
      </c>
      <c r="Q25" s="793" t="s">
        <v>93</v>
      </c>
      <c r="R25" s="793" t="s">
        <v>93</v>
      </c>
      <c r="S25" s="793"/>
      <c r="T25" s="793"/>
      <c r="U25" s="796">
        <f>E25+J25</f>
        <v>715384</v>
      </c>
    </row>
    <row r="26" spans="1:21" ht="30" customHeight="1">
      <c r="A26" s="1192"/>
      <c r="B26" s="1193"/>
      <c r="C26" s="793"/>
      <c r="D26" s="794"/>
      <c r="E26" s="793"/>
      <c r="F26" s="793"/>
      <c r="G26" s="793"/>
      <c r="H26" s="793"/>
      <c r="I26" s="795"/>
      <c r="J26" s="796"/>
      <c r="K26" s="797"/>
      <c r="L26" s="793"/>
      <c r="M26" s="793"/>
      <c r="N26" s="793"/>
      <c r="O26" s="793"/>
      <c r="P26" s="793"/>
      <c r="Q26" s="793"/>
      <c r="R26" s="793"/>
      <c r="S26" s="793"/>
      <c r="T26" s="793"/>
      <c r="U26" s="796"/>
    </row>
    <row r="27" spans="1:21" ht="30" customHeight="1" thickBot="1">
      <c r="A27" s="1210" t="s">
        <v>239</v>
      </c>
      <c r="B27" s="1211"/>
      <c r="C27" s="801">
        <f>C8+C23</f>
        <v>2112</v>
      </c>
      <c r="D27" s="802">
        <f>D8+D23</f>
        <v>74.917543</v>
      </c>
      <c r="E27" s="801">
        <f>E8+E23</f>
        <v>574178015</v>
      </c>
      <c r="F27" s="801">
        <v>340</v>
      </c>
      <c r="G27" s="801">
        <v>73826195</v>
      </c>
      <c r="H27" s="801">
        <f>H8+H23</f>
        <v>132</v>
      </c>
      <c r="I27" s="803">
        <f>I8+I23</f>
        <v>18835.81</v>
      </c>
      <c r="J27" s="804">
        <f>J8+J23</f>
        <v>149250572</v>
      </c>
      <c r="K27" s="805">
        <f aca="true" t="shared" si="4" ref="K27:P27">K8</f>
        <v>489</v>
      </c>
      <c r="L27" s="801">
        <f t="shared" si="4"/>
        <v>7224193</v>
      </c>
      <c r="M27" s="801">
        <f t="shared" si="4"/>
        <v>422</v>
      </c>
      <c r="N27" s="801">
        <f t="shared" si="4"/>
        <v>31440889</v>
      </c>
      <c r="O27" s="801">
        <f t="shared" si="4"/>
        <v>2998</v>
      </c>
      <c r="P27" s="801">
        <f t="shared" si="4"/>
        <v>6855150</v>
      </c>
      <c r="Q27" s="801" t="s">
        <v>93</v>
      </c>
      <c r="R27" s="801" t="s">
        <v>93</v>
      </c>
      <c r="S27" s="801"/>
      <c r="T27" s="801"/>
      <c r="U27" s="796">
        <f>E27+G27+J27+L27+N27+P27+T27</f>
        <v>842775014</v>
      </c>
    </row>
    <row r="28" spans="1:21" s="807" customFormat="1" ht="72" customHeight="1">
      <c r="A28" s="1194" t="s">
        <v>1392</v>
      </c>
      <c r="B28" s="1194"/>
      <c r="C28" s="1194"/>
      <c r="D28" s="1194"/>
      <c r="E28" s="1194"/>
      <c r="F28" s="1194"/>
      <c r="G28" s="1194"/>
      <c r="H28" s="1194"/>
      <c r="I28" s="1194"/>
      <c r="J28" s="1194"/>
      <c r="K28" s="806"/>
      <c r="L28" s="806"/>
      <c r="M28" s="806"/>
      <c r="N28" s="806"/>
      <c r="O28" s="806"/>
      <c r="P28" s="806"/>
      <c r="Q28" s="806"/>
      <c r="R28" s="806"/>
      <c r="S28" s="806"/>
      <c r="T28" s="806"/>
      <c r="U28" s="806"/>
    </row>
  </sheetData>
  <sheetProtection/>
  <mergeCells count="42">
    <mergeCell ref="K1:U1"/>
    <mergeCell ref="K2:U2"/>
    <mergeCell ref="K3:U3"/>
    <mergeCell ref="K4:O4"/>
    <mergeCell ref="P4:U4"/>
    <mergeCell ref="U5:U7"/>
    <mergeCell ref="K5:L6"/>
    <mergeCell ref="M5:N6"/>
    <mergeCell ref="O5:P6"/>
    <mergeCell ref="Q5:R6"/>
    <mergeCell ref="S5:T6"/>
    <mergeCell ref="A22:B22"/>
    <mergeCell ref="A23:B23"/>
    <mergeCell ref="A24:B24"/>
    <mergeCell ref="A25:B25"/>
    <mergeCell ref="A26:B26"/>
    <mergeCell ref="A27:B27"/>
    <mergeCell ref="A16:B16"/>
    <mergeCell ref="A17:B17"/>
    <mergeCell ref="A18:B18"/>
    <mergeCell ref="A19:B19"/>
    <mergeCell ref="A20:B20"/>
    <mergeCell ref="A21:B21"/>
    <mergeCell ref="A28:J28"/>
    <mergeCell ref="A5:A7"/>
    <mergeCell ref="B5:B6"/>
    <mergeCell ref="C5:E6"/>
    <mergeCell ref="F5:G6"/>
    <mergeCell ref="A11:B11"/>
    <mergeCell ref="A12:B12"/>
    <mergeCell ref="A13:B13"/>
    <mergeCell ref="A14:B14"/>
    <mergeCell ref="H5:J6"/>
    <mergeCell ref="A1:J1"/>
    <mergeCell ref="A2:J2"/>
    <mergeCell ref="A3:J3"/>
    <mergeCell ref="A4:E4"/>
    <mergeCell ref="F4:J4"/>
    <mergeCell ref="A15:B15"/>
    <mergeCell ref="A8:B8"/>
    <mergeCell ref="A9:B9"/>
    <mergeCell ref="A10:B10"/>
  </mergeCells>
  <printOptions/>
  <pageMargins left="0.75" right="0.75" top="1" bottom="1" header="0.5" footer="0.5"/>
  <pageSetup firstPageNumber="117" useFirstPageNumber="1" fitToWidth="2" fitToHeight="1" horizontalDpi="600" verticalDpi="600" orientation="portrait" paperSize="9" scale="89" r:id="rId1"/>
  <headerFooter alignWithMargins="0">
    <oddFooter>&amp;C&amp;P</oddFooter>
  </headerFooter>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tabColor indexed="45"/>
  </sheetPr>
  <dimension ref="A1:E60"/>
  <sheetViews>
    <sheetView view="pageBreakPreview" zoomScaleSheetLayoutView="100" zoomScalePageLayoutView="0" workbookViewId="0" topLeftCell="A1">
      <selection activeCell="C13" sqref="C13"/>
    </sheetView>
  </sheetViews>
  <sheetFormatPr defaultColWidth="8.33203125" defaultRowHeight="11.25"/>
  <cols>
    <col min="1" max="1" width="29.83203125" style="56" customWidth="1"/>
    <col min="2" max="4" width="23" style="60" customWidth="1"/>
    <col min="5" max="5" width="18.83203125" style="56" customWidth="1"/>
    <col min="6" max="16384" width="8.33203125" style="57" customWidth="1"/>
  </cols>
  <sheetData>
    <row r="1" spans="1:5" s="52" customFormat="1" ht="19.5" customHeight="1">
      <c r="A1" s="49"/>
      <c r="B1" s="50"/>
      <c r="C1" s="50"/>
      <c r="D1" s="50"/>
      <c r="E1" s="51" t="s">
        <v>575</v>
      </c>
    </row>
    <row r="2" spans="1:5" s="55" customFormat="1" ht="30" customHeight="1">
      <c r="A2" s="53" t="s">
        <v>552</v>
      </c>
      <c r="B2" s="54" t="s">
        <v>493</v>
      </c>
      <c r="C2" s="54" t="s">
        <v>494</v>
      </c>
      <c r="D2" s="54" t="s">
        <v>495</v>
      </c>
      <c r="E2" s="54" t="s">
        <v>576</v>
      </c>
    </row>
    <row r="3" spans="1:4" ht="27" customHeight="1">
      <c r="A3" s="61" t="s">
        <v>577</v>
      </c>
      <c r="B3" s="63">
        <f>SUM(B4:B6)</f>
        <v>1130731000</v>
      </c>
      <c r="C3" s="63">
        <f>SUM(C4:C6)</f>
        <v>961795733</v>
      </c>
      <c r="D3" s="63">
        <f>C3-B3</f>
        <v>-168935267</v>
      </c>
    </row>
    <row r="4" spans="1:4" ht="27" customHeight="1">
      <c r="A4" s="61" t="s">
        <v>578</v>
      </c>
      <c r="B4" s="63">
        <v>921888000</v>
      </c>
      <c r="C4" s="63">
        <v>961795733</v>
      </c>
      <c r="D4" s="63">
        <f>C4-B4</f>
        <v>39907733</v>
      </c>
    </row>
    <row r="5" spans="1:4" ht="27" customHeight="1">
      <c r="A5" s="61" t="s">
        <v>579</v>
      </c>
      <c r="B5" s="63">
        <v>0</v>
      </c>
      <c r="C5" s="63">
        <v>0</v>
      </c>
      <c r="D5" s="63">
        <f aca="true" t="shared" si="0" ref="D5:D11">C5-B5</f>
        <v>0</v>
      </c>
    </row>
    <row r="6" spans="1:4" ht="27" customHeight="1">
      <c r="A6" s="61" t="s">
        <v>580</v>
      </c>
      <c r="B6" s="63">
        <v>208843000</v>
      </c>
      <c r="C6" s="63">
        <v>0</v>
      </c>
      <c r="D6" s="63">
        <f t="shared" si="0"/>
        <v>-208843000</v>
      </c>
    </row>
    <row r="7" spans="1:4" ht="27" customHeight="1">
      <c r="A7" s="61" t="s">
        <v>581</v>
      </c>
      <c r="B7" s="63"/>
      <c r="C7" s="63"/>
      <c r="D7" s="63"/>
    </row>
    <row r="8" spans="1:4" ht="27" customHeight="1">
      <c r="A8" s="61" t="s">
        <v>582</v>
      </c>
      <c r="B8" s="63">
        <v>1130731000</v>
      </c>
      <c r="C8" s="63">
        <v>1021124291</v>
      </c>
      <c r="D8" s="63">
        <f t="shared" si="0"/>
        <v>-109606709</v>
      </c>
    </row>
    <row r="9" spans="1:4" ht="27" customHeight="1">
      <c r="A9" s="61" t="s">
        <v>583</v>
      </c>
      <c r="B9" s="63">
        <v>1130731000</v>
      </c>
      <c r="C9" s="63">
        <v>1021124291</v>
      </c>
      <c r="D9" s="63">
        <f t="shared" si="0"/>
        <v>-109606709</v>
      </c>
    </row>
    <row r="10" spans="1:4" ht="27" customHeight="1">
      <c r="A10" s="61" t="s">
        <v>584</v>
      </c>
      <c r="B10" s="63">
        <v>0</v>
      </c>
      <c r="C10" s="63">
        <v>0</v>
      </c>
      <c r="D10" s="63">
        <f t="shared" si="0"/>
        <v>0</v>
      </c>
    </row>
    <row r="11" spans="1:4" ht="27" customHeight="1">
      <c r="A11" s="61" t="s">
        <v>585</v>
      </c>
      <c r="B11" s="63">
        <f>B3-B8</f>
        <v>0</v>
      </c>
      <c r="C11" s="63">
        <f>C3-C8</f>
        <v>-59328558</v>
      </c>
      <c r="D11" s="63">
        <f t="shared" si="0"/>
        <v>-59328558</v>
      </c>
    </row>
    <row r="20" ht="12" customHeight="1"/>
    <row r="60" spans="1:5" ht="10.5">
      <c r="A60" s="58"/>
      <c r="B60" s="59"/>
      <c r="C60" s="59"/>
      <c r="D60" s="59"/>
      <c r="E60" s="58"/>
    </row>
  </sheetData>
  <sheetProtection/>
  <printOptions horizontalCentered="1"/>
  <pageMargins left="0.1968503937007874" right="0.1968503937007874" top="0.984251968503937" bottom="0.5905511811023623" header="0.4724409448818898" footer="0.31496062992125984"/>
  <pageSetup firstPageNumber="15" useFirstPageNumber="1" horizontalDpi="600" verticalDpi="600" orientation="portrait" paperSize="9" scale="93" r:id="rId1"/>
  <headerFooter alignWithMargins="0">
    <oddHeader>&amp;C&amp;14&amp;U雲林縣麥寮鄉總決算
&amp;16收支簡明比較分析表&amp;"新細明體,標準"&amp;12&amp;U
&amp;"標楷體,標準"中華民國108年度
</oddHeader>
    <oddFooter>&amp;L&amp;C&amp;9&amp;P&amp;R</oddFooter>
  </headerFooter>
</worksheet>
</file>

<file path=xl/worksheets/sheet6.xml><?xml version="1.0" encoding="utf-8"?>
<worksheet xmlns="http://schemas.openxmlformats.org/spreadsheetml/2006/main" xmlns:r="http://schemas.openxmlformats.org/officeDocument/2006/relationships">
  <dimension ref="A1:N82"/>
  <sheetViews>
    <sheetView view="pageBreakPreview" zoomScale="75" zoomScaleSheetLayoutView="75" zoomScalePageLayoutView="0" workbookViewId="0" topLeftCell="A1">
      <selection activeCell="L17" sqref="L17"/>
    </sheetView>
  </sheetViews>
  <sheetFormatPr defaultColWidth="10.16015625" defaultRowHeight="21.75" customHeight="1"/>
  <cols>
    <col min="1" max="4" width="3.83203125" style="81" customWidth="1"/>
    <col min="5" max="5" width="26.33203125" style="82" customWidth="1"/>
    <col min="6" max="7" width="21" style="83" customWidth="1"/>
    <col min="8" max="8" width="21" style="84" customWidth="1"/>
    <col min="9" max="9" width="20.66015625" style="84" customWidth="1"/>
    <col min="10" max="11" width="20.66015625" style="83" customWidth="1"/>
    <col min="12" max="12" width="20.66015625" style="85" customWidth="1"/>
    <col min="13" max="13" width="20.66015625" style="86" customWidth="1"/>
    <col min="14" max="14" width="13.66015625" style="87" customWidth="1"/>
    <col min="15" max="16384" width="10.16015625" style="88" customWidth="1"/>
  </cols>
  <sheetData>
    <row r="1" spans="1:14" s="65" customFormat="1" ht="27">
      <c r="A1" s="64" t="s">
        <v>586</v>
      </c>
      <c r="B1" s="64"/>
      <c r="C1" s="64"/>
      <c r="D1" s="64"/>
      <c r="F1" s="66"/>
      <c r="G1" s="921" t="s">
        <v>587</v>
      </c>
      <c r="H1" s="921"/>
      <c r="I1" s="923" t="s">
        <v>588</v>
      </c>
      <c r="J1" s="923"/>
      <c r="K1" s="67"/>
      <c r="L1" s="68"/>
      <c r="M1" s="68"/>
      <c r="N1" s="68"/>
    </row>
    <row r="2" spans="1:14" s="65" customFormat="1" ht="30" customHeight="1">
      <c r="A2" s="69"/>
      <c r="B2" s="69"/>
      <c r="C2" s="69"/>
      <c r="D2" s="69"/>
      <c r="F2" s="67"/>
      <c r="G2" s="922" t="s">
        <v>589</v>
      </c>
      <c r="H2" s="922"/>
      <c r="I2" s="924" t="s">
        <v>590</v>
      </c>
      <c r="J2" s="924"/>
      <c r="K2" s="67"/>
      <c r="L2" s="68"/>
      <c r="M2" s="68"/>
      <c r="N2" s="68"/>
    </row>
    <row r="3" spans="1:14" s="73" customFormat="1" ht="16.5">
      <c r="A3" s="911" t="s">
        <v>591</v>
      </c>
      <c r="B3" s="911"/>
      <c r="C3" s="911"/>
      <c r="D3" s="911"/>
      <c r="E3" s="70"/>
      <c r="F3" s="71"/>
      <c r="G3" s="70"/>
      <c r="H3" s="71" t="s">
        <v>592</v>
      </c>
      <c r="I3" s="919" t="s">
        <v>593</v>
      </c>
      <c r="J3" s="919"/>
      <c r="K3" s="71"/>
      <c r="L3" s="72"/>
      <c r="M3" s="920" t="s">
        <v>594</v>
      </c>
      <c r="N3" s="920"/>
    </row>
    <row r="4" spans="1:14" s="76" customFormat="1" ht="16.5" customHeight="1">
      <c r="A4" s="912" t="s">
        <v>595</v>
      </c>
      <c r="B4" s="912"/>
      <c r="C4" s="912"/>
      <c r="D4" s="912"/>
      <c r="E4" s="912"/>
      <c r="F4" s="913" t="s">
        <v>596</v>
      </c>
      <c r="G4" s="914"/>
      <c r="H4" s="915"/>
      <c r="I4" s="913" t="s">
        <v>597</v>
      </c>
      <c r="J4" s="914"/>
      <c r="K4" s="914"/>
      <c r="L4" s="915"/>
      <c r="M4" s="916" t="s">
        <v>598</v>
      </c>
      <c r="N4" s="917" t="s">
        <v>599</v>
      </c>
    </row>
    <row r="5" spans="1:14" s="80" customFormat="1" ht="33.75">
      <c r="A5" s="77" t="s">
        <v>600</v>
      </c>
      <c r="B5" s="77" t="s">
        <v>601</v>
      </c>
      <c r="C5" s="77" t="s">
        <v>602</v>
      </c>
      <c r="D5" s="77" t="s">
        <v>603</v>
      </c>
      <c r="E5" s="74" t="s">
        <v>604</v>
      </c>
      <c r="F5" s="78" t="s">
        <v>605</v>
      </c>
      <c r="G5" s="78" t="s">
        <v>606</v>
      </c>
      <c r="H5" s="78" t="s">
        <v>607</v>
      </c>
      <c r="I5" s="78" t="s">
        <v>608</v>
      </c>
      <c r="J5" s="79" t="s">
        <v>609</v>
      </c>
      <c r="K5" s="78" t="s">
        <v>610</v>
      </c>
      <c r="L5" s="75" t="s">
        <v>607</v>
      </c>
      <c r="M5" s="916"/>
      <c r="N5" s="918"/>
    </row>
    <row r="6" spans="1:13" ht="30" customHeight="1">
      <c r="A6" s="81" t="s">
        <v>586</v>
      </c>
      <c r="B6" s="81" t="s">
        <v>586</v>
      </c>
      <c r="C6" s="81" t="s">
        <v>586</v>
      </c>
      <c r="D6" s="81" t="s">
        <v>586</v>
      </c>
      <c r="E6" s="82" t="s">
        <v>1188</v>
      </c>
      <c r="F6" s="83">
        <v>911852000</v>
      </c>
      <c r="G6" s="83">
        <v>10036000</v>
      </c>
      <c r="H6" s="84">
        <v>921888000</v>
      </c>
      <c r="I6" s="84">
        <v>953310733</v>
      </c>
      <c r="J6" s="83">
        <v>134000</v>
      </c>
      <c r="K6" s="83">
        <v>8351000</v>
      </c>
      <c r="L6" s="85">
        <v>961795733</v>
      </c>
      <c r="M6" s="86">
        <v>39907733</v>
      </c>
    </row>
    <row r="7" spans="1:13" ht="30" customHeight="1">
      <c r="A7" s="81" t="s">
        <v>586</v>
      </c>
      <c r="B7" s="81" t="s">
        <v>586</v>
      </c>
      <c r="C7" s="81" t="s">
        <v>586</v>
      </c>
      <c r="D7" s="81" t="s">
        <v>586</v>
      </c>
      <c r="E7" s="82" t="s">
        <v>1189</v>
      </c>
      <c r="F7" s="83">
        <v>911852000</v>
      </c>
      <c r="G7" s="83">
        <v>10036000</v>
      </c>
      <c r="H7" s="84">
        <v>921888000</v>
      </c>
      <c r="I7" s="84">
        <v>953310733</v>
      </c>
      <c r="J7" s="83">
        <v>134000</v>
      </c>
      <c r="K7" s="83">
        <v>8351000</v>
      </c>
      <c r="L7" s="85">
        <v>961795733</v>
      </c>
      <c r="M7" s="86">
        <v>39907733</v>
      </c>
    </row>
    <row r="8" spans="1:13" ht="34.5" customHeight="1">
      <c r="A8" s="81" t="s">
        <v>611</v>
      </c>
      <c r="B8" s="81" t="s">
        <v>586</v>
      </c>
      <c r="C8" s="81" t="s">
        <v>586</v>
      </c>
      <c r="D8" s="81" t="s">
        <v>586</v>
      </c>
      <c r="E8" s="82" t="s">
        <v>612</v>
      </c>
      <c r="F8" s="83">
        <v>434092000</v>
      </c>
      <c r="G8" s="83">
        <v>8360000</v>
      </c>
      <c r="H8" s="84">
        <v>442452000</v>
      </c>
      <c r="I8" s="84">
        <v>467672311</v>
      </c>
      <c r="J8" s="83" t="s">
        <v>613</v>
      </c>
      <c r="K8" s="83">
        <v>200000</v>
      </c>
      <c r="L8" s="85">
        <v>467872311</v>
      </c>
      <c r="M8" s="86">
        <v>25420311</v>
      </c>
    </row>
    <row r="9" spans="1:13" ht="34.5" customHeight="1">
      <c r="A9" s="81" t="s">
        <v>586</v>
      </c>
      <c r="B9" s="81" t="s">
        <v>611</v>
      </c>
      <c r="C9" s="81" t="s">
        <v>586</v>
      </c>
      <c r="D9" s="81" t="s">
        <v>586</v>
      </c>
      <c r="E9" s="82" t="s">
        <v>614</v>
      </c>
      <c r="F9" s="83">
        <v>434092000</v>
      </c>
      <c r="G9" s="83">
        <v>8360000</v>
      </c>
      <c r="H9" s="84">
        <v>442452000</v>
      </c>
      <c r="I9" s="84">
        <v>467672311</v>
      </c>
      <c r="J9" s="83" t="s">
        <v>613</v>
      </c>
      <c r="K9" s="83">
        <v>200000</v>
      </c>
      <c r="L9" s="85">
        <v>467872311</v>
      </c>
      <c r="M9" s="86">
        <v>25420311</v>
      </c>
    </row>
    <row r="10" spans="1:13" ht="34.5" customHeight="1">
      <c r="A10" s="81" t="s">
        <v>586</v>
      </c>
      <c r="B10" s="81" t="s">
        <v>586</v>
      </c>
      <c r="C10" s="81" t="s">
        <v>611</v>
      </c>
      <c r="D10" s="81" t="s">
        <v>586</v>
      </c>
      <c r="E10" s="82" t="s">
        <v>615</v>
      </c>
      <c r="F10" s="83">
        <v>80000000</v>
      </c>
      <c r="G10" s="83" t="s">
        <v>613</v>
      </c>
      <c r="H10" s="84">
        <v>80000000</v>
      </c>
      <c r="I10" s="84">
        <v>99912432</v>
      </c>
      <c r="J10" s="83" t="s">
        <v>613</v>
      </c>
      <c r="K10" s="83">
        <v>100000</v>
      </c>
      <c r="L10" s="85">
        <v>100012432</v>
      </c>
      <c r="M10" s="86">
        <v>20012432</v>
      </c>
    </row>
    <row r="11" spans="1:13" ht="34.5" customHeight="1">
      <c r="A11" s="81" t="s">
        <v>586</v>
      </c>
      <c r="B11" s="81" t="s">
        <v>586</v>
      </c>
      <c r="C11" s="81" t="s">
        <v>586</v>
      </c>
      <c r="D11" s="81" t="s">
        <v>611</v>
      </c>
      <c r="E11" s="82" t="s">
        <v>616</v>
      </c>
      <c r="F11" s="83">
        <v>80000000</v>
      </c>
      <c r="G11" s="83" t="s">
        <v>613</v>
      </c>
      <c r="H11" s="84">
        <v>80000000</v>
      </c>
      <c r="I11" s="84">
        <v>99912432</v>
      </c>
      <c r="J11" s="83" t="s">
        <v>613</v>
      </c>
      <c r="K11" s="83">
        <v>100000</v>
      </c>
      <c r="L11" s="85">
        <v>100012432</v>
      </c>
      <c r="M11" s="86">
        <v>20012432</v>
      </c>
    </row>
    <row r="12" spans="1:13" ht="34.5" customHeight="1">
      <c r="A12" s="81" t="s">
        <v>586</v>
      </c>
      <c r="B12" s="81" t="s">
        <v>586</v>
      </c>
      <c r="C12" s="81" t="s">
        <v>617</v>
      </c>
      <c r="D12" s="81" t="s">
        <v>586</v>
      </c>
      <c r="E12" s="82" t="s">
        <v>618</v>
      </c>
      <c r="F12" s="83">
        <v>225000000</v>
      </c>
      <c r="G12" s="83" t="s">
        <v>613</v>
      </c>
      <c r="H12" s="84">
        <v>225000000</v>
      </c>
      <c r="I12" s="84">
        <v>224949951</v>
      </c>
      <c r="J12" s="83" t="s">
        <v>613</v>
      </c>
      <c r="K12" s="83">
        <v>100000</v>
      </c>
      <c r="L12" s="85">
        <v>225049951</v>
      </c>
      <c r="M12" s="86">
        <v>49951</v>
      </c>
    </row>
    <row r="13" spans="1:13" ht="34.5" customHeight="1">
      <c r="A13" s="81" t="s">
        <v>586</v>
      </c>
      <c r="B13" s="81" t="s">
        <v>586</v>
      </c>
      <c r="C13" s="81" t="s">
        <v>586</v>
      </c>
      <c r="D13" s="81" t="s">
        <v>611</v>
      </c>
      <c r="E13" s="82" t="s">
        <v>619</v>
      </c>
      <c r="F13" s="83">
        <v>225000000</v>
      </c>
      <c r="G13" s="83" t="s">
        <v>613</v>
      </c>
      <c r="H13" s="84">
        <v>225000000</v>
      </c>
      <c r="I13" s="84">
        <v>224949951</v>
      </c>
      <c r="J13" s="83" t="s">
        <v>613</v>
      </c>
      <c r="K13" s="83">
        <v>100000</v>
      </c>
      <c r="L13" s="85">
        <v>225049951</v>
      </c>
      <c r="M13" s="86">
        <v>49951</v>
      </c>
    </row>
    <row r="14" spans="1:13" ht="34.5" customHeight="1">
      <c r="A14" s="81" t="s">
        <v>586</v>
      </c>
      <c r="B14" s="81" t="s">
        <v>586</v>
      </c>
      <c r="C14" s="81" t="s">
        <v>620</v>
      </c>
      <c r="D14" s="81" t="s">
        <v>586</v>
      </c>
      <c r="E14" s="82" t="s">
        <v>621</v>
      </c>
      <c r="F14" s="83">
        <v>2000000</v>
      </c>
      <c r="G14" s="83" t="s">
        <v>613</v>
      </c>
      <c r="H14" s="84">
        <v>2000000</v>
      </c>
      <c r="I14" s="84">
        <v>2549417</v>
      </c>
      <c r="J14" s="83" t="s">
        <v>613</v>
      </c>
      <c r="K14" s="83" t="s">
        <v>613</v>
      </c>
      <c r="L14" s="85">
        <v>2549417</v>
      </c>
      <c r="M14" s="86">
        <v>549417</v>
      </c>
    </row>
    <row r="15" spans="1:13" ht="34.5" customHeight="1">
      <c r="A15" s="81" t="s">
        <v>586</v>
      </c>
      <c r="B15" s="81" t="s">
        <v>586</v>
      </c>
      <c r="C15" s="81" t="s">
        <v>586</v>
      </c>
      <c r="D15" s="81" t="s">
        <v>611</v>
      </c>
      <c r="E15" s="82" t="s">
        <v>622</v>
      </c>
      <c r="F15" s="83">
        <v>2000000</v>
      </c>
      <c r="G15" s="83" t="s">
        <v>613</v>
      </c>
      <c r="H15" s="84">
        <v>2000000</v>
      </c>
      <c r="I15" s="84">
        <v>2549417</v>
      </c>
      <c r="J15" s="83" t="s">
        <v>613</v>
      </c>
      <c r="K15" s="83" t="s">
        <v>613</v>
      </c>
      <c r="L15" s="85">
        <v>2549417</v>
      </c>
      <c r="M15" s="86">
        <v>549417</v>
      </c>
    </row>
    <row r="16" spans="1:13" ht="34.5" customHeight="1">
      <c r="A16" s="81" t="s">
        <v>586</v>
      </c>
      <c r="B16" s="81" t="s">
        <v>586</v>
      </c>
      <c r="C16" s="81" t="s">
        <v>623</v>
      </c>
      <c r="D16" s="81" t="s">
        <v>586</v>
      </c>
      <c r="E16" s="82" t="s">
        <v>624</v>
      </c>
      <c r="F16" s="83">
        <v>1500000</v>
      </c>
      <c r="G16" s="83" t="s">
        <v>613</v>
      </c>
      <c r="H16" s="84">
        <v>1500000</v>
      </c>
      <c r="I16" s="84">
        <v>2031390</v>
      </c>
      <c r="J16" s="83" t="s">
        <v>613</v>
      </c>
      <c r="K16" s="83" t="s">
        <v>613</v>
      </c>
      <c r="L16" s="85">
        <v>2031390</v>
      </c>
      <c r="M16" s="86">
        <v>531390</v>
      </c>
    </row>
    <row r="17" spans="1:13" ht="34.5" customHeight="1">
      <c r="A17" s="81" t="s">
        <v>586</v>
      </c>
      <c r="B17" s="81" t="s">
        <v>586</v>
      </c>
      <c r="C17" s="81" t="s">
        <v>586</v>
      </c>
      <c r="D17" s="81" t="s">
        <v>611</v>
      </c>
      <c r="E17" s="82" t="s">
        <v>625</v>
      </c>
      <c r="F17" s="83">
        <v>1500000</v>
      </c>
      <c r="G17" s="83" t="s">
        <v>613</v>
      </c>
      <c r="H17" s="84">
        <v>1500000</v>
      </c>
      <c r="I17" s="84">
        <v>2031390</v>
      </c>
      <c r="J17" s="83" t="s">
        <v>613</v>
      </c>
      <c r="K17" s="83" t="s">
        <v>613</v>
      </c>
      <c r="L17" s="85">
        <v>2031390</v>
      </c>
      <c r="M17" s="86">
        <v>531390</v>
      </c>
    </row>
    <row r="18" spans="1:13" ht="34.5" customHeight="1">
      <c r="A18" s="81" t="s">
        <v>586</v>
      </c>
      <c r="B18" s="81" t="s">
        <v>586</v>
      </c>
      <c r="C18" s="81" t="s">
        <v>626</v>
      </c>
      <c r="D18" s="81" t="s">
        <v>586</v>
      </c>
      <c r="E18" s="82" t="s">
        <v>627</v>
      </c>
      <c r="F18" s="83">
        <v>400000</v>
      </c>
      <c r="G18" s="83" t="s">
        <v>613</v>
      </c>
      <c r="H18" s="84">
        <v>400000</v>
      </c>
      <c r="I18" s="84">
        <v>4676906</v>
      </c>
      <c r="J18" s="83" t="s">
        <v>613</v>
      </c>
      <c r="K18" s="83" t="s">
        <v>613</v>
      </c>
      <c r="L18" s="85">
        <v>4676906</v>
      </c>
      <c r="M18" s="86">
        <v>4276906</v>
      </c>
    </row>
    <row r="19" spans="1:13" ht="34.5" customHeight="1">
      <c r="A19" s="81" t="s">
        <v>586</v>
      </c>
      <c r="B19" s="81" t="s">
        <v>586</v>
      </c>
      <c r="C19" s="81" t="s">
        <v>586</v>
      </c>
      <c r="D19" s="81" t="s">
        <v>611</v>
      </c>
      <c r="E19" s="82" t="s">
        <v>628</v>
      </c>
      <c r="F19" s="83">
        <v>100000</v>
      </c>
      <c r="G19" s="83" t="s">
        <v>613</v>
      </c>
      <c r="H19" s="84">
        <v>100000</v>
      </c>
      <c r="I19" s="84">
        <v>3957446</v>
      </c>
      <c r="J19" s="83" t="s">
        <v>613</v>
      </c>
      <c r="K19" s="83" t="s">
        <v>613</v>
      </c>
      <c r="L19" s="85">
        <v>3957446</v>
      </c>
      <c r="M19" s="86">
        <v>3857446</v>
      </c>
    </row>
    <row r="20" spans="1:13" ht="34.5" customHeight="1">
      <c r="A20" s="81" t="s">
        <v>586</v>
      </c>
      <c r="B20" s="81" t="s">
        <v>586</v>
      </c>
      <c r="C20" s="81" t="s">
        <v>586</v>
      </c>
      <c r="D20" s="81" t="s">
        <v>617</v>
      </c>
      <c r="E20" s="82" t="s">
        <v>629</v>
      </c>
      <c r="F20" s="83">
        <v>300000</v>
      </c>
      <c r="G20" s="83" t="s">
        <v>613</v>
      </c>
      <c r="H20" s="84">
        <v>300000</v>
      </c>
      <c r="I20" s="84">
        <v>719460</v>
      </c>
      <c r="J20" s="83" t="s">
        <v>613</v>
      </c>
      <c r="K20" s="83" t="s">
        <v>613</v>
      </c>
      <c r="L20" s="85">
        <v>719460</v>
      </c>
      <c r="M20" s="86">
        <v>419460</v>
      </c>
    </row>
    <row r="21" spans="1:13" ht="34.5" customHeight="1">
      <c r="A21" s="81" t="s">
        <v>586</v>
      </c>
      <c r="B21" s="81" t="s">
        <v>586</v>
      </c>
      <c r="C21" s="81" t="s">
        <v>630</v>
      </c>
      <c r="D21" s="81" t="s">
        <v>586</v>
      </c>
      <c r="E21" s="82" t="s">
        <v>631</v>
      </c>
      <c r="F21" s="83">
        <v>125192000</v>
      </c>
      <c r="G21" s="83">
        <v>8360000</v>
      </c>
      <c r="H21" s="84">
        <v>133552000</v>
      </c>
      <c r="I21" s="84">
        <v>133552215</v>
      </c>
      <c r="J21" s="83" t="s">
        <v>613</v>
      </c>
      <c r="K21" s="83" t="s">
        <v>613</v>
      </c>
      <c r="L21" s="85">
        <v>133552215</v>
      </c>
      <c r="M21" s="86">
        <v>215</v>
      </c>
    </row>
    <row r="22" spans="1:14" ht="34.5" customHeight="1">
      <c r="A22" s="89" t="s">
        <v>586</v>
      </c>
      <c r="B22" s="89" t="s">
        <v>586</v>
      </c>
      <c r="C22" s="89" t="s">
        <v>586</v>
      </c>
      <c r="D22" s="89" t="s">
        <v>611</v>
      </c>
      <c r="E22" s="90" t="s">
        <v>632</v>
      </c>
      <c r="F22" s="91">
        <v>125192000</v>
      </c>
      <c r="G22" s="91">
        <v>8360000</v>
      </c>
      <c r="H22" s="92">
        <v>133552000</v>
      </c>
      <c r="I22" s="92">
        <v>133552215</v>
      </c>
      <c r="J22" s="91" t="s">
        <v>613</v>
      </c>
      <c r="K22" s="91" t="s">
        <v>613</v>
      </c>
      <c r="L22" s="93">
        <v>133552215</v>
      </c>
      <c r="M22" s="94">
        <v>215</v>
      </c>
      <c r="N22" s="95"/>
    </row>
    <row r="23" spans="1:13" ht="34.5" customHeight="1">
      <c r="A23" s="81" t="s">
        <v>617</v>
      </c>
      <c r="B23" s="81" t="s">
        <v>586</v>
      </c>
      <c r="C23" s="81" t="s">
        <v>586</v>
      </c>
      <c r="D23" s="81" t="s">
        <v>586</v>
      </c>
      <c r="E23" s="82" t="s">
        <v>633</v>
      </c>
      <c r="F23" s="83">
        <v>240000</v>
      </c>
      <c r="G23" s="83" t="s">
        <v>613</v>
      </c>
      <c r="H23" s="84">
        <v>240000</v>
      </c>
      <c r="I23" s="84">
        <v>868532</v>
      </c>
      <c r="J23" s="83" t="s">
        <v>613</v>
      </c>
      <c r="K23" s="83" t="s">
        <v>613</v>
      </c>
      <c r="L23" s="85">
        <v>868532</v>
      </c>
      <c r="M23" s="86">
        <v>628532</v>
      </c>
    </row>
    <row r="24" spans="1:13" ht="34.5" customHeight="1">
      <c r="A24" s="81" t="s">
        <v>586</v>
      </c>
      <c r="B24" s="81" t="s">
        <v>611</v>
      </c>
      <c r="C24" s="81" t="s">
        <v>586</v>
      </c>
      <c r="D24" s="81" t="s">
        <v>586</v>
      </c>
      <c r="E24" s="82" t="s">
        <v>634</v>
      </c>
      <c r="F24" s="83">
        <v>240000</v>
      </c>
      <c r="G24" s="83" t="s">
        <v>613</v>
      </c>
      <c r="H24" s="84">
        <v>240000</v>
      </c>
      <c r="I24" s="84">
        <v>868532</v>
      </c>
      <c r="J24" s="83" t="s">
        <v>613</v>
      </c>
      <c r="K24" s="83" t="s">
        <v>613</v>
      </c>
      <c r="L24" s="85">
        <v>868532</v>
      </c>
      <c r="M24" s="86">
        <v>628532</v>
      </c>
    </row>
    <row r="25" spans="1:13" ht="34.5" customHeight="1">
      <c r="A25" s="81" t="s">
        <v>586</v>
      </c>
      <c r="B25" s="81" t="s">
        <v>586</v>
      </c>
      <c r="C25" s="81" t="s">
        <v>611</v>
      </c>
      <c r="D25" s="81" t="s">
        <v>586</v>
      </c>
      <c r="E25" s="82" t="s">
        <v>635</v>
      </c>
      <c r="F25" s="83">
        <v>40000</v>
      </c>
      <c r="G25" s="83" t="s">
        <v>613</v>
      </c>
      <c r="H25" s="84">
        <v>40000</v>
      </c>
      <c r="I25" s="84">
        <v>207264</v>
      </c>
      <c r="J25" s="83" t="s">
        <v>613</v>
      </c>
      <c r="K25" s="83" t="s">
        <v>613</v>
      </c>
      <c r="L25" s="85">
        <v>207264</v>
      </c>
      <c r="M25" s="86">
        <v>167264</v>
      </c>
    </row>
    <row r="26" spans="1:13" ht="34.5" customHeight="1">
      <c r="A26" s="81" t="s">
        <v>586</v>
      </c>
      <c r="B26" s="81" t="s">
        <v>586</v>
      </c>
      <c r="C26" s="81" t="s">
        <v>586</v>
      </c>
      <c r="D26" s="81" t="s">
        <v>611</v>
      </c>
      <c r="E26" s="82" t="s">
        <v>636</v>
      </c>
      <c r="F26" s="83">
        <v>40000</v>
      </c>
      <c r="G26" s="83" t="s">
        <v>613</v>
      </c>
      <c r="H26" s="84">
        <v>40000</v>
      </c>
      <c r="I26" s="84">
        <v>207264</v>
      </c>
      <c r="J26" s="83" t="s">
        <v>613</v>
      </c>
      <c r="K26" s="83" t="s">
        <v>613</v>
      </c>
      <c r="L26" s="85">
        <v>207264</v>
      </c>
      <c r="M26" s="86">
        <v>167264</v>
      </c>
    </row>
    <row r="27" spans="1:13" ht="34.5" customHeight="1">
      <c r="A27" s="81" t="s">
        <v>586</v>
      </c>
      <c r="B27" s="81" t="s">
        <v>586</v>
      </c>
      <c r="C27" s="81" t="s">
        <v>617</v>
      </c>
      <c r="D27" s="81" t="s">
        <v>586</v>
      </c>
      <c r="E27" s="82" t="s">
        <v>637</v>
      </c>
      <c r="F27" s="83" t="s">
        <v>613</v>
      </c>
      <c r="G27" s="83" t="s">
        <v>613</v>
      </c>
      <c r="H27" s="84" t="s">
        <v>613</v>
      </c>
      <c r="I27" s="84">
        <v>30000</v>
      </c>
      <c r="J27" s="83" t="s">
        <v>613</v>
      </c>
      <c r="K27" s="83" t="s">
        <v>613</v>
      </c>
      <c r="L27" s="85">
        <v>30000</v>
      </c>
      <c r="M27" s="86">
        <v>30000</v>
      </c>
    </row>
    <row r="28" spans="1:13" ht="34.5" customHeight="1">
      <c r="A28" s="81" t="s">
        <v>586</v>
      </c>
      <c r="B28" s="81" t="s">
        <v>586</v>
      </c>
      <c r="C28" s="81" t="s">
        <v>586</v>
      </c>
      <c r="D28" s="81" t="s">
        <v>611</v>
      </c>
      <c r="E28" s="82" t="s">
        <v>638</v>
      </c>
      <c r="F28" s="83" t="s">
        <v>613</v>
      </c>
      <c r="G28" s="83" t="s">
        <v>613</v>
      </c>
      <c r="H28" s="84" t="s">
        <v>613</v>
      </c>
      <c r="I28" s="84">
        <v>30000</v>
      </c>
      <c r="J28" s="83" t="s">
        <v>613</v>
      </c>
      <c r="K28" s="83" t="s">
        <v>613</v>
      </c>
      <c r="L28" s="85">
        <v>30000</v>
      </c>
      <c r="M28" s="86">
        <v>30000</v>
      </c>
    </row>
    <row r="29" spans="1:13" ht="34.5" customHeight="1">
      <c r="A29" s="81" t="s">
        <v>586</v>
      </c>
      <c r="B29" s="81" t="s">
        <v>586</v>
      </c>
      <c r="C29" s="81" t="s">
        <v>620</v>
      </c>
      <c r="D29" s="81" t="s">
        <v>586</v>
      </c>
      <c r="E29" s="82" t="s">
        <v>639</v>
      </c>
      <c r="F29" s="83">
        <v>200000</v>
      </c>
      <c r="G29" s="83" t="s">
        <v>613</v>
      </c>
      <c r="H29" s="84">
        <v>200000</v>
      </c>
      <c r="I29" s="84">
        <v>631268</v>
      </c>
      <c r="J29" s="83" t="s">
        <v>613</v>
      </c>
      <c r="K29" s="83" t="s">
        <v>613</v>
      </c>
      <c r="L29" s="85">
        <v>631268</v>
      </c>
      <c r="M29" s="86">
        <v>431268</v>
      </c>
    </row>
    <row r="30" spans="1:13" ht="34.5" customHeight="1">
      <c r="A30" s="81" t="s">
        <v>586</v>
      </c>
      <c r="B30" s="81" t="s">
        <v>586</v>
      </c>
      <c r="C30" s="81" t="s">
        <v>586</v>
      </c>
      <c r="D30" s="81" t="s">
        <v>611</v>
      </c>
      <c r="E30" s="82" t="s">
        <v>640</v>
      </c>
      <c r="F30" s="83">
        <v>200000</v>
      </c>
      <c r="G30" s="83" t="s">
        <v>613</v>
      </c>
      <c r="H30" s="84">
        <v>200000</v>
      </c>
      <c r="I30" s="84">
        <v>631268</v>
      </c>
      <c r="J30" s="83" t="s">
        <v>613</v>
      </c>
      <c r="K30" s="83" t="s">
        <v>613</v>
      </c>
      <c r="L30" s="85">
        <v>631268</v>
      </c>
      <c r="M30" s="86">
        <v>431268</v>
      </c>
    </row>
    <row r="31" spans="1:13" ht="34.5" customHeight="1">
      <c r="A31" s="81" t="s">
        <v>620</v>
      </c>
      <c r="B31" s="81" t="s">
        <v>586</v>
      </c>
      <c r="C31" s="81" t="s">
        <v>586</v>
      </c>
      <c r="D31" s="81" t="s">
        <v>586</v>
      </c>
      <c r="E31" s="82" t="s">
        <v>641</v>
      </c>
      <c r="F31" s="83">
        <v>8315000</v>
      </c>
      <c r="G31" s="83" t="s">
        <v>613</v>
      </c>
      <c r="H31" s="84">
        <v>8315000</v>
      </c>
      <c r="I31" s="84">
        <v>26527140</v>
      </c>
      <c r="J31" s="83">
        <v>134000</v>
      </c>
      <c r="K31" s="83" t="s">
        <v>613</v>
      </c>
      <c r="L31" s="85">
        <v>26661140</v>
      </c>
      <c r="M31" s="86">
        <v>18346140</v>
      </c>
    </row>
    <row r="32" spans="1:13" ht="34.5" customHeight="1">
      <c r="A32" s="81" t="s">
        <v>586</v>
      </c>
      <c r="B32" s="81" t="s">
        <v>611</v>
      </c>
      <c r="C32" s="81" t="s">
        <v>586</v>
      </c>
      <c r="D32" s="81" t="s">
        <v>586</v>
      </c>
      <c r="E32" s="82" t="s">
        <v>642</v>
      </c>
      <c r="F32" s="83">
        <v>8315000</v>
      </c>
      <c r="G32" s="83" t="s">
        <v>613</v>
      </c>
      <c r="H32" s="84">
        <v>8315000</v>
      </c>
      <c r="I32" s="84">
        <v>26527140</v>
      </c>
      <c r="J32" s="83">
        <v>134000</v>
      </c>
      <c r="K32" s="83" t="s">
        <v>613</v>
      </c>
      <c r="L32" s="85">
        <v>26661140</v>
      </c>
      <c r="M32" s="86">
        <v>18346140</v>
      </c>
    </row>
    <row r="33" spans="1:13" ht="34.5" customHeight="1">
      <c r="A33" s="81" t="s">
        <v>586</v>
      </c>
      <c r="B33" s="81" t="s">
        <v>586</v>
      </c>
      <c r="C33" s="81" t="s">
        <v>611</v>
      </c>
      <c r="D33" s="81" t="s">
        <v>586</v>
      </c>
      <c r="E33" s="82" t="s">
        <v>643</v>
      </c>
      <c r="F33" s="83">
        <v>435000</v>
      </c>
      <c r="G33" s="83" t="s">
        <v>613</v>
      </c>
      <c r="H33" s="84">
        <v>435000</v>
      </c>
      <c r="I33" s="84">
        <v>589271</v>
      </c>
      <c r="J33" s="83" t="s">
        <v>613</v>
      </c>
      <c r="K33" s="83" t="s">
        <v>613</v>
      </c>
      <c r="L33" s="85">
        <v>589271</v>
      </c>
      <c r="M33" s="86">
        <v>154271</v>
      </c>
    </row>
    <row r="34" spans="1:13" ht="34.5" customHeight="1">
      <c r="A34" s="81" t="s">
        <v>586</v>
      </c>
      <c r="B34" s="81" t="s">
        <v>586</v>
      </c>
      <c r="C34" s="81" t="s">
        <v>586</v>
      </c>
      <c r="D34" s="81" t="s">
        <v>611</v>
      </c>
      <c r="E34" s="82" t="s">
        <v>644</v>
      </c>
      <c r="F34" s="83">
        <v>115000</v>
      </c>
      <c r="G34" s="83" t="s">
        <v>613</v>
      </c>
      <c r="H34" s="84">
        <v>115000</v>
      </c>
      <c r="I34" s="84">
        <v>251150</v>
      </c>
      <c r="J34" s="83" t="s">
        <v>613</v>
      </c>
      <c r="K34" s="83" t="s">
        <v>613</v>
      </c>
      <c r="L34" s="85">
        <v>251150</v>
      </c>
      <c r="M34" s="86">
        <v>136150</v>
      </c>
    </row>
    <row r="35" spans="1:13" ht="34.5" customHeight="1">
      <c r="A35" s="81" t="s">
        <v>586</v>
      </c>
      <c r="B35" s="81" t="s">
        <v>586</v>
      </c>
      <c r="C35" s="81" t="s">
        <v>586</v>
      </c>
      <c r="D35" s="81" t="s">
        <v>617</v>
      </c>
      <c r="E35" s="82" t="s">
        <v>645</v>
      </c>
      <c r="F35" s="83">
        <v>300000</v>
      </c>
      <c r="G35" s="83" t="s">
        <v>613</v>
      </c>
      <c r="H35" s="84">
        <v>300000</v>
      </c>
      <c r="I35" s="84">
        <v>246021</v>
      </c>
      <c r="J35" s="83" t="s">
        <v>613</v>
      </c>
      <c r="K35" s="83" t="s">
        <v>613</v>
      </c>
      <c r="L35" s="85">
        <v>246021</v>
      </c>
      <c r="M35" s="86">
        <v>-53979</v>
      </c>
    </row>
    <row r="36" spans="1:13" ht="34.5" customHeight="1">
      <c r="A36" s="81" t="s">
        <v>586</v>
      </c>
      <c r="B36" s="81" t="s">
        <v>586</v>
      </c>
      <c r="C36" s="81" t="s">
        <v>586</v>
      </c>
      <c r="D36" s="81" t="s">
        <v>620</v>
      </c>
      <c r="E36" s="82" t="s">
        <v>646</v>
      </c>
      <c r="F36" s="83" t="s">
        <v>613</v>
      </c>
      <c r="G36" s="83" t="s">
        <v>613</v>
      </c>
      <c r="H36" s="84" t="s">
        <v>613</v>
      </c>
      <c r="I36" s="84">
        <v>200</v>
      </c>
      <c r="J36" s="83" t="s">
        <v>613</v>
      </c>
      <c r="K36" s="83" t="s">
        <v>613</v>
      </c>
      <c r="L36" s="85">
        <v>200</v>
      </c>
      <c r="M36" s="86">
        <v>200</v>
      </c>
    </row>
    <row r="37" spans="1:13" ht="34.5" customHeight="1">
      <c r="A37" s="81" t="s">
        <v>586</v>
      </c>
      <c r="B37" s="81" t="s">
        <v>586</v>
      </c>
      <c r="C37" s="81" t="s">
        <v>586</v>
      </c>
      <c r="D37" s="81" t="s">
        <v>623</v>
      </c>
      <c r="E37" s="82" t="s">
        <v>647</v>
      </c>
      <c r="F37" s="83">
        <v>20000</v>
      </c>
      <c r="G37" s="83" t="s">
        <v>613</v>
      </c>
      <c r="H37" s="84">
        <v>20000</v>
      </c>
      <c r="I37" s="84">
        <v>91900</v>
      </c>
      <c r="J37" s="83" t="s">
        <v>613</v>
      </c>
      <c r="K37" s="83" t="s">
        <v>613</v>
      </c>
      <c r="L37" s="85">
        <v>91900</v>
      </c>
      <c r="M37" s="86">
        <v>71900</v>
      </c>
    </row>
    <row r="38" spans="1:13" ht="34.5" customHeight="1">
      <c r="A38" s="81" t="s">
        <v>586</v>
      </c>
      <c r="B38" s="81" t="s">
        <v>586</v>
      </c>
      <c r="C38" s="81" t="s">
        <v>617</v>
      </c>
      <c r="D38" s="81" t="s">
        <v>586</v>
      </c>
      <c r="E38" s="82" t="s">
        <v>648</v>
      </c>
      <c r="F38" s="83">
        <v>7880000</v>
      </c>
      <c r="G38" s="83" t="s">
        <v>613</v>
      </c>
      <c r="H38" s="84">
        <v>7880000</v>
      </c>
      <c r="I38" s="84">
        <v>25937869</v>
      </c>
      <c r="J38" s="83">
        <v>134000</v>
      </c>
      <c r="K38" s="83" t="s">
        <v>613</v>
      </c>
      <c r="L38" s="85">
        <v>26071869</v>
      </c>
      <c r="M38" s="86">
        <v>18191869</v>
      </c>
    </row>
    <row r="39" spans="1:14" ht="34.5" customHeight="1">
      <c r="A39" s="89" t="s">
        <v>586</v>
      </c>
      <c r="B39" s="89" t="s">
        <v>586</v>
      </c>
      <c r="C39" s="89" t="s">
        <v>586</v>
      </c>
      <c r="D39" s="89" t="s">
        <v>611</v>
      </c>
      <c r="E39" s="90" t="s">
        <v>649</v>
      </c>
      <c r="F39" s="91">
        <v>7880000</v>
      </c>
      <c r="G39" s="91" t="s">
        <v>613</v>
      </c>
      <c r="H39" s="92">
        <v>7880000</v>
      </c>
      <c r="I39" s="92">
        <v>25937869</v>
      </c>
      <c r="J39" s="91">
        <v>134000</v>
      </c>
      <c r="K39" s="91" t="s">
        <v>613</v>
      </c>
      <c r="L39" s="93">
        <v>26071869</v>
      </c>
      <c r="M39" s="94">
        <v>18191869</v>
      </c>
      <c r="N39" s="95"/>
    </row>
    <row r="40" spans="1:13" ht="36.75" customHeight="1">
      <c r="A40" s="81" t="s">
        <v>623</v>
      </c>
      <c r="B40" s="81" t="s">
        <v>586</v>
      </c>
      <c r="C40" s="81" t="s">
        <v>586</v>
      </c>
      <c r="D40" s="81" t="s">
        <v>586</v>
      </c>
      <c r="E40" s="82" t="s">
        <v>650</v>
      </c>
      <c r="F40" s="83">
        <v>733000</v>
      </c>
      <c r="G40" s="83" t="s">
        <v>613</v>
      </c>
      <c r="H40" s="84">
        <v>733000</v>
      </c>
      <c r="I40" s="84">
        <v>716801</v>
      </c>
      <c r="J40" s="83" t="s">
        <v>613</v>
      </c>
      <c r="K40" s="83" t="s">
        <v>613</v>
      </c>
      <c r="L40" s="85">
        <v>716801</v>
      </c>
      <c r="M40" s="86">
        <v>-16199</v>
      </c>
    </row>
    <row r="41" spans="1:13" ht="36.75" customHeight="1">
      <c r="A41" s="81" t="s">
        <v>586</v>
      </c>
      <c r="B41" s="81" t="s">
        <v>611</v>
      </c>
      <c r="C41" s="81" t="s">
        <v>586</v>
      </c>
      <c r="D41" s="81" t="s">
        <v>586</v>
      </c>
      <c r="E41" s="82" t="s">
        <v>651</v>
      </c>
      <c r="F41" s="83">
        <v>733000</v>
      </c>
      <c r="G41" s="83" t="s">
        <v>613</v>
      </c>
      <c r="H41" s="84">
        <v>733000</v>
      </c>
      <c r="I41" s="84">
        <v>716801</v>
      </c>
      <c r="J41" s="83" t="s">
        <v>613</v>
      </c>
      <c r="K41" s="83" t="s">
        <v>613</v>
      </c>
      <c r="L41" s="85">
        <v>716801</v>
      </c>
      <c r="M41" s="86">
        <v>-16199</v>
      </c>
    </row>
    <row r="42" spans="1:13" ht="36.75" customHeight="1">
      <c r="A42" s="81" t="s">
        <v>586</v>
      </c>
      <c r="B42" s="81" t="s">
        <v>586</v>
      </c>
      <c r="C42" s="81" t="s">
        <v>611</v>
      </c>
      <c r="D42" s="81" t="s">
        <v>586</v>
      </c>
      <c r="E42" s="82" t="s">
        <v>652</v>
      </c>
      <c r="F42" s="83">
        <v>713000</v>
      </c>
      <c r="G42" s="83" t="s">
        <v>613</v>
      </c>
      <c r="H42" s="84">
        <v>713000</v>
      </c>
      <c r="I42" s="84">
        <v>716201</v>
      </c>
      <c r="J42" s="83" t="s">
        <v>613</v>
      </c>
      <c r="K42" s="83" t="s">
        <v>613</v>
      </c>
      <c r="L42" s="85">
        <v>716201</v>
      </c>
      <c r="M42" s="86">
        <v>3201</v>
      </c>
    </row>
    <row r="43" spans="1:13" ht="36.75" customHeight="1">
      <c r="A43" s="81" t="s">
        <v>586</v>
      </c>
      <c r="B43" s="81" t="s">
        <v>586</v>
      </c>
      <c r="C43" s="81" t="s">
        <v>586</v>
      </c>
      <c r="D43" s="81" t="s">
        <v>611</v>
      </c>
      <c r="E43" s="82" t="s">
        <v>653</v>
      </c>
      <c r="F43" s="83">
        <v>600000</v>
      </c>
      <c r="G43" s="83" t="s">
        <v>613</v>
      </c>
      <c r="H43" s="84">
        <v>600000</v>
      </c>
      <c r="I43" s="84">
        <v>596077</v>
      </c>
      <c r="J43" s="83" t="s">
        <v>613</v>
      </c>
      <c r="K43" s="83" t="s">
        <v>613</v>
      </c>
      <c r="L43" s="85">
        <v>596077</v>
      </c>
      <c r="M43" s="86">
        <v>-3923</v>
      </c>
    </row>
    <row r="44" spans="1:13" ht="36.75" customHeight="1">
      <c r="A44" s="81" t="s">
        <v>586</v>
      </c>
      <c r="B44" s="81" t="s">
        <v>586</v>
      </c>
      <c r="C44" s="81" t="s">
        <v>586</v>
      </c>
      <c r="D44" s="81" t="s">
        <v>617</v>
      </c>
      <c r="E44" s="82" t="s">
        <v>654</v>
      </c>
      <c r="F44" s="83">
        <v>113000</v>
      </c>
      <c r="G44" s="83" t="s">
        <v>613</v>
      </c>
      <c r="H44" s="84">
        <v>113000</v>
      </c>
      <c r="I44" s="84">
        <v>120124</v>
      </c>
      <c r="J44" s="83" t="s">
        <v>613</v>
      </c>
      <c r="K44" s="83" t="s">
        <v>613</v>
      </c>
      <c r="L44" s="85">
        <v>120124</v>
      </c>
      <c r="M44" s="86">
        <v>7124</v>
      </c>
    </row>
    <row r="45" spans="1:13" ht="36.75" customHeight="1">
      <c r="A45" s="81" t="s">
        <v>586</v>
      </c>
      <c r="B45" s="81" t="s">
        <v>586</v>
      </c>
      <c r="C45" s="81" t="s">
        <v>617</v>
      </c>
      <c r="D45" s="81" t="s">
        <v>586</v>
      </c>
      <c r="E45" s="82" t="s">
        <v>655</v>
      </c>
      <c r="F45" s="83">
        <v>20000</v>
      </c>
      <c r="G45" s="83" t="s">
        <v>613</v>
      </c>
      <c r="H45" s="84">
        <v>20000</v>
      </c>
      <c r="I45" s="84">
        <v>600</v>
      </c>
      <c r="J45" s="83" t="s">
        <v>613</v>
      </c>
      <c r="K45" s="83" t="s">
        <v>613</v>
      </c>
      <c r="L45" s="85">
        <v>600</v>
      </c>
      <c r="M45" s="86">
        <v>-19400</v>
      </c>
    </row>
    <row r="46" spans="1:13" ht="36.75" customHeight="1">
      <c r="A46" s="81" t="s">
        <v>586</v>
      </c>
      <c r="B46" s="81" t="s">
        <v>586</v>
      </c>
      <c r="C46" s="81" t="s">
        <v>586</v>
      </c>
      <c r="D46" s="81" t="s">
        <v>611</v>
      </c>
      <c r="E46" s="82" t="s">
        <v>656</v>
      </c>
      <c r="F46" s="83">
        <v>20000</v>
      </c>
      <c r="G46" s="83" t="s">
        <v>613</v>
      </c>
      <c r="H46" s="84">
        <v>20000</v>
      </c>
      <c r="I46" s="84">
        <v>600</v>
      </c>
      <c r="J46" s="83" t="s">
        <v>613</v>
      </c>
      <c r="K46" s="83" t="s">
        <v>613</v>
      </c>
      <c r="L46" s="85">
        <v>600</v>
      </c>
      <c r="M46" s="86">
        <v>-19400</v>
      </c>
    </row>
    <row r="47" spans="1:13" ht="36.75" customHeight="1">
      <c r="A47" s="81" t="s">
        <v>626</v>
      </c>
      <c r="B47" s="81" t="s">
        <v>586</v>
      </c>
      <c r="C47" s="81" t="s">
        <v>586</v>
      </c>
      <c r="D47" s="81" t="s">
        <v>586</v>
      </c>
      <c r="E47" s="82" t="s">
        <v>657</v>
      </c>
      <c r="F47" s="83">
        <v>20412000</v>
      </c>
      <c r="G47" s="83">
        <v>750000</v>
      </c>
      <c r="H47" s="84">
        <v>21162000</v>
      </c>
      <c r="I47" s="84">
        <v>14009136</v>
      </c>
      <c r="J47" s="83" t="s">
        <v>613</v>
      </c>
      <c r="K47" s="83">
        <v>6125000</v>
      </c>
      <c r="L47" s="85">
        <v>20134136</v>
      </c>
      <c r="M47" s="86">
        <v>-1027864</v>
      </c>
    </row>
    <row r="48" spans="1:13" ht="36.75" customHeight="1">
      <c r="A48" s="81" t="s">
        <v>586</v>
      </c>
      <c r="B48" s="81" t="s">
        <v>611</v>
      </c>
      <c r="C48" s="81" t="s">
        <v>586</v>
      </c>
      <c r="D48" s="81" t="s">
        <v>586</v>
      </c>
      <c r="E48" s="82" t="s">
        <v>658</v>
      </c>
      <c r="F48" s="83">
        <v>20412000</v>
      </c>
      <c r="G48" s="83">
        <v>750000</v>
      </c>
      <c r="H48" s="84">
        <v>21162000</v>
      </c>
      <c r="I48" s="84">
        <v>14009136</v>
      </c>
      <c r="J48" s="83" t="s">
        <v>613</v>
      </c>
      <c r="K48" s="83">
        <v>6125000</v>
      </c>
      <c r="L48" s="85">
        <v>20134136</v>
      </c>
      <c r="M48" s="86">
        <v>-1027864</v>
      </c>
    </row>
    <row r="49" spans="1:13" ht="36.75" customHeight="1">
      <c r="A49" s="81" t="s">
        <v>586</v>
      </c>
      <c r="B49" s="81" t="s">
        <v>586</v>
      </c>
      <c r="C49" s="81" t="s">
        <v>611</v>
      </c>
      <c r="D49" s="81" t="s">
        <v>586</v>
      </c>
      <c r="E49" s="82" t="s">
        <v>659</v>
      </c>
      <c r="F49" s="83">
        <v>20412000</v>
      </c>
      <c r="G49" s="83">
        <v>750000</v>
      </c>
      <c r="H49" s="84">
        <v>21162000</v>
      </c>
      <c r="I49" s="84">
        <v>14009136</v>
      </c>
      <c r="J49" s="83" t="s">
        <v>613</v>
      </c>
      <c r="K49" s="83">
        <v>6125000</v>
      </c>
      <c r="L49" s="85">
        <v>20134136</v>
      </c>
      <c r="M49" s="86">
        <v>-1027864</v>
      </c>
    </row>
    <row r="50" spans="1:13" ht="36.75" customHeight="1">
      <c r="A50" s="81" t="s">
        <v>586</v>
      </c>
      <c r="B50" s="81" t="s">
        <v>586</v>
      </c>
      <c r="C50" s="81" t="s">
        <v>586</v>
      </c>
      <c r="D50" s="81" t="s">
        <v>611</v>
      </c>
      <c r="E50" s="82" t="s">
        <v>660</v>
      </c>
      <c r="F50" s="83">
        <v>3264000</v>
      </c>
      <c r="G50" s="83" t="s">
        <v>613</v>
      </c>
      <c r="H50" s="84">
        <v>3264000</v>
      </c>
      <c r="I50" s="84">
        <v>3051655</v>
      </c>
      <c r="J50" s="83" t="s">
        <v>613</v>
      </c>
      <c r="K50" s="83" t="s">
        <v>613</v>
      </c>
      <c r="L50" s="85">
        <v>3051655</v>
      </c>
      <c r="M50" s="86">
        <v>-212345</v>
      </c>
    </row>
    <row r="51" spans="1:13" ht="36.75" customHeight="1">
      <c r="A51" s="81" t="s">
        <v>586</v>
      </c>
      <c r="B51" s="81" t="s">
        <v>586</v>
      </c>
      <c r="C51" s="81" t="s">
        <v>586</v>
      </c>
      <c r="D51" s="81" t="s">
        <v>617</v>
      </c>
      <c r="E51" s="82" t="s">
        <v>661</v>
      </c>
      <c r="F51" s="83">
        <v>17148000</v>
      </c>
      <c r="G51" s="83">
        <v>750000</v>
      </c>
      <c r="H51" s="84">
        <v>17898000</v>
      </c>
      <c r="I51" s="84">
        <v>10957481</v>
      </c>
      <c r="J51" s="83" t="s">
        <v>613</v>
      </c>
      <c r="K51" s="83">
        <v>6125000</v>
      </c>
      <c r="L51" s="85">
        <v>17082481</v>
      </c>
      <c r="M51" s="86">
        <v>-815519</v>
      </c>
    </row>
    <row r="52" spans="1:13" ht="36.75" customHeight="1">
      <c r="A52" s="81" t="s">
        <v>630</v>
      </c>
      <c r="B52" s="81" t="s">
        <v>586</v>
      </c>
      <c r="C52" s="81" t="s">
        <v>586</v>
      </c>
      <c r="D52" s="81" t="s">
        <v>586</v>
      </c>
      <c r="E52" s="82" t="s">
        <v>662</v>
      </c>
      <c r="F52" s="83">
        <v>441760000</v>
      </c>
      <c r="G52" s="83">
        <v>926000</v>
      </c>
      <c r="H52" s="84">
        <v>442686000</v>
      </c>
      <c r="I52" s="84">
        <v>432571474</v>
      </c>
      <c r="J52" s="83" t="s">
        <v>613</v>
      </c>
      <c r="K52" s="83">
        <v>926000</v>
      </c>
      <c r="L52" s="85">
        <v>433497474</v>
      </c>
      <c r="M52" s="86">
        <v>-9188526</v>
      </c>
    </row>
    <row r="53" spans="1:13" ht="36.75" customHeight="1">
      <c r="A53" s="81" t="s">
        <v>586</v>
      </c>
      <c r="B53" s="81" t="s">
        <v>611</v>
      </c>
      <c r="C53" s="81" t="s">
        <v>586</v>
      </c>
      <c r="D53" s="81" t="s">
        <v>586</v>
      </c>
      <c r="E53" s="82" t="s">
        <v>663</v>
      </c>
      <c r="F53" s="83">
        <v>441760000</v>
      </c>
      <c r="G53" s="83">
        <v>926000</v>
      </c>
      <c r="H53" s="84">
        <v>442686000</v>
      </c>
      <c r="I53" s="84">
        <v>432571474</v>
      </c>
      <c r="J53" s="83" t="s">
        <v>613</v>
      </c>
      <c r="K53" s="83">
        <v>926000</v>
      </c>
      <c r="L53" s="85">
        <v>433497474</v>
      </c>
      <c r="M53" s="86">
        <v>-9188526</v>
      </c>
    </row>
    <row r="54" spans="1:13" ht="36.75" customHeight="1">
      <c r="A54" s="81" t="s">
        <v>586</v>
      </c>
      <c r="B54" s="81" t="s">
        <v>586</v>
      </c>
      <c r="C54" s="81" t="s">
        <v>611</v>
      </c>
      <c r="D54" s="81" t="s">
        <v>586</v>
      </c>
      <c r="E54" s="82" t="s">
        <v>664</v>
      </c>
      <c r="F54" s="83">
        <v>441760000</v>
      </c>
      <c r="G54" s="83">
        <v>926000</v>
      </c>
      <c r="H54" s="84">
        <v>442686000</v>
      </c>
      <c r="I54" s="84">
        <v>432571474</v>
      </c>
      <c r="J54" s="83" t="s">
        <v>613</v>
      </c>
      <c r="K54" s="83">
        <v>926000</v>
      </c>
      <c r="L54" s="85">
        <v>433497474</v>
      </c>
      <c r="M54" s="86">
        <v>-9188526</v>
      </c>
    </row>
    <row r="55" spans="1:14" ht="36.75" customHeight="1">
      <c r="A55" s="89" t="s">
        <v>586</v>
      </c>
      <c r="B55" s="89" t="s">
        <v>586</v>
      </c>
      <c r="C55" s="89" t="s">
        <v>586</v>
      </c>
      <c r="D55" s="89" t="s">
        <v>611</v>
      </c>
      <c r="E55" s="90" t="s">
        <v>665</v>
      </c>
      <c r="F55" s="91">
        <v>441760000</v>
      </c>
      <c r="G55" s="91">
        <v>926000</v>
      </c>
      <c r="H55" s="92">
        <v>442686000</v>
      </c>
      <c r="I55" s="92">
        <v>432571474</v>
      </c>
      <c r="J55" s="91" t="s">
        <v>613</v>
      </c>
      <c r="K55" s="91">
        <v>926000</v>
      </c>
      <c r="L55" s="93">
        <v>433497474</v>
      </c>
      <c r="M55" s="94">
        <v>-9188526</v>
      </c>
      <c r="N55" s="95"/>
    </row>
    <row r="56" spans="1:13" ht="40.5">
      <c r="A56" s="81" t="s">
        <v>666</v>
      </c>
      <c r="B56" s="81" t="s">
        <v>586</v>
      </c>
      <c r="C56" s="81" t="s">
        <v>586</v>
      </c>
      <c r="D56" s="81" t="s">
        <v>586</v>
      </c>
      <c r="E56" s="82" t="s">
        <v>667</v>
      </c>
      <c r="F56" s="83">
        <v>6300000</v>
      </c>
      <c r="G56" s="83" t="s">
        <v>613</v>
      </c>
      <c r="H56" s="84">
        <v>6300000</v>
      </c>
      <c r="I56" s="84">
        <v>10945339</v>
      </c>
      <c r="J56" s="83" t="s">
        <v>613</v>
      </c>
      <c r="K56" s="83">
        <v>1100000</v>
      </c>
      <c r="L56" s="85">
        <v>12045339</v>
      </c>
      <c r="M56" s="86">
        <v>5745339</v>
      </c>
    </row>
    <row r="57" spans="1:13" ht="40.5">
      <c r="A57" s="81" t="s">
        <v>586</v>
      </c>
      <c r="B57" s="81" t="s">
        <v>611</v>
      </c>
      <c r="C57" s="81" t="s">
        <v>586</v>
      </c>
      <c r="D57" s="81" t="s">
        <v>586</v>
      </c>
      <c r="E57" s="82" t="s">
        <v>668</v>
      </c>
      <c r="F57" s="83">
        <v>6300000</v>
      </c>
      <c r="G57" s="83" t="s">
        <v>613</v>
      </c>
      <c r="H57" s="84">
        <v>6300000</v>
      </c>
      <c r="I57" s="84">
        <v>10945339</v>
      </c>
      <c r="J57" s="83" t="s">
        <v>613</v>
      </c>
      <c r="K57" s="83">
        <v>1100000</v>
      </c>
      <c r="L57" s="85">
        <v>12045339</v>
      </c>
      <c r="M57" s="86">
        <v>5745339</v>
      </c>
    </row>
    <row r="58" spans="1:13" ht="40.5">
      <c r="A58" s="81" t="s">
        <v>586</v>
      </c>
      <c r="B58" s="81" t="s">
        <v>586</v>
      </c>
      <c r="C58" s="81" t="s">
        <v>611</v>
      </c>
      <c r="D58" s="81" t="s">
        <v>586</v>
      </c>
      <c r="E58" s="82" t="s">
        <v>669</v>
      </c>
      <c r="F58" s="83">
        <v>6300000</v>
      </c>
      <c r="G58" s="83" t="s">
        <v>613</v>
      </c>
      <c r="H58" s="84">
        <v>6300000</v>
      </c>
      <c r="I58" s="84">
        <v>10945339</v>
      </c>
      <c r="J58" s="83" t="s">
        <v>613</v>
      </c>
      <c r="K58" s="83">
        <v>1100000</v>
      </c>
      <c r="L58" s="85">
        <v>12045339</v>
      </c>
      <c r="M58" s="86">
        <v>5745339</v>
      </c>
    </row>
    <row r="59" spans="1:13" ht="40.5">
      <c r="A59" s="81" t="s">
        <v>586</v>
      </c>
      <c r="B59" s="81" t="s">
        <v>586</v>
      </c>
      <c r="C59" s="81" t="s">
        <v>586</v>
      </c>
      <c r="D59" s="81" t="s">
        <v>611</v>
      </c>
      <c r="E59" s="82" t="s">
        <v>670</v>
      </c>
      <c r="F59" s="83" t="s">
        <v>613</v>
      </c>
      <c r="G59" s="83" t="s">
        <v>613</v>
      </c>
      <c r="H59" s="84" t="s">
        <v>613</v>
      </c>
      <c r="I59" s="84">
        <v>331420</v>
      </c>
      <c r="J59" s="83" t="s">
        <v>613</v>
      </c>
      <c r="K59" s="83" t="s">
        <v>613</v>
      </c>
      <c r="L59" s="85">
        <v>331420</v>
      </c>
      <c r="M59" s="86">
        <v>331420</v>
      </c>
    </row>
    <row r="60" spans="1:13" ht="40.5">
      <c r="A60" s="81" t="s">
        <v>586</v>
      </c>
      <c r="B60" s="81" t="s">
        <v>586</v>
      </c>
      <c r="C60" s="81" t="s">
        <v>586</v>
      </c>
      <c r="D60" s="81" t="s">
        <v>617</v>
      </c>
      <c r="E60" s="82" t="s">
        <v>671</v>
      </c>
      <c r="F60" s="83">
        <v>5000000</v>
      </c>
      <c r="G60" s="83" t="s">
        <v>613</v>
      </c>
      <c r="H60" s="84">
        <v>5000000</v>
      </c>
      <c r="I60" s="84">
        <v>3009620</v>
      </c>
      <c r="J60" s="83" t="s">
        <v>613</v>
      </c>
      <c r="K60" s="83">
        <v>1100000</v>
      </c>
      <c r="L60" s="85">
        <v>4109620</v>
      </c>
      <c r="M60" s="86">
        <v>-890380</v>
      </c>
    </row>
    <row r="61" spans="1:13" ht="40.5">
      <c r="A61" s="81" t="s">
        <v>586</v>
      </c>
      <c r="B61" s="81" t="s">
        <v>586</v>
      </c>
      <c r="C61" s="81" t="s">
        <v>586</v>
      </c>
      <c r="D61" s="81" t="s">
        <v>620</v>
      </c>
      <c r="E61" s="82" t="s">
        <v>672</v>
      </c>
      <c r="F61" s="83">
        <v>1300000</v>
      </c>
      <c r="G61" s="83" t="s">
        <v>613</v>
      </c>
      <c r="H61" s="84">
        <v>1300000</v>
      </c>
      <c r="I61" s="84">
        <v>7604299</v>
      </c>
      <c r="J61" s="83" t="s">
        <v>613</v>
      </c>
      <c r="K61" s="83" t="s">
        <v>613</v>
      </c>
      <c r="L61" s="85">
        <v>7604299</v>
      </c>
      <c r="M61" s="86">
        <v>6304299</v>
      </c>
    </row>
    <row r="62" ht="13.5"/>
    <row r="63" ht="13.5"/>
    <row r="64" ht="13.5"/>
    <row r="65" ht="13.5"/>
    <row r="66" ht="13.5"/>
    <row r="67" ht="13.5"/>
    <row r="68" ht="13.5"/>
    <row r="69" ht="13.5"/>
    <row r="70" ht="13.5"/>
    <row r="71" ht="13.5"/>
    <row r="72" ht="13.5"/>
    <row r="73" ht="13.5"/>
    <row r="74" ht="13.5"/>
    <row r="82" spans="1:14" ht="21.75" customHeight="1">
      <c r="A82" s="89"/>
      <c r="B82" s="89"/>
      <c r="C82" s="89"/>
      <c r="D82" s="89"/>
      <c r="E82" s="90"/>
      <c r="F82" s="91"/>
      <c r="G82" s="91"/>
      <c r="H82" s="92"/>
      <c r="I82" s="92"/>
      <c r="J82" s="91"/>
      <c r="K82" s="91"/>
      <c r="L82" s="93"/>
      <c r="M82" s="94"/>
      <c r="N82" s="95"/>
    </row>
  </sheetData>
  <sheetProtection/>
  <mergeCells count="12">
    <mergeCell ref="G1:H1"/>
    <mergeCell ref="G2:H2"/>
    <mergeCell ref="I1:J1"/>
    <mergeCell ref="I2:J2"/>
    <mergeCell ref="A3:D3"/>
    <mergeCell ref="A4:E4"/>
    <mergeCell ref="F4:H4"/>
    <mergeCell ref="I4:L4"/>
    <mergeCell ref="M4:M5"/>
    <mergeCell ref="N4:N5"/>
    <mergeCell ref="I3:J3"/>
    <mergeCell ref="M3:N3"/>
  </mergeCells>
  <printOptions horizontalCentered="1"/>
  <pageMargins left="0.3937007874015748" right="0.3937007874015748" top="1.2598425196850394" bottom="0.5905511811023623" header="0.5118110236220472" footer="0.31496062992125984"/>
  <pageSetup firstPageNumber="16" useFirstPageNumber="1" horizontalDpi="600" verticalDpi="600" orientation="portrait" pageOrder="overThenDown" paperSize="9" r:id="rId1"/>
  <headerFooter alignWithMargins="0">
    <oddFooter>&amp;L&amp;C&amp;P&amp;R</oddFooter>
  </headerFooter>
  <rowBreaks count="1" manualBreakCount="1">
    <brk id="22" max="255" man="1"/>
  </rowBreaks>
</worksheet>
</file>

<file path=xl/worksheets/sheet7.xml><?xml version="1.0" encoding="utf-8"?>
<worksheet xmlns="http://schemas.openxmlformats.org/spreadsheetml/2006/main" xmlns:r="http://schemas.openxmlformats.org/officeDocument/2006/relationships">
  <dimension ref="A1:M105"/>
  <sheetViews>
    <sheetView view="pageBreakPreview" zoomScale="75" zoomScaleNormal="75" zoomScaleSheetLayoutView="75" zoomScalePageLayoutView="0" workbookViewId="0" topLeftCell="A1">
      <selection activeCell="A1" sqref="A1:G1"/>
    </sheetView>
  </sheetViews>
  <sheetFormatPr defaultColWidth="10.16015625" defaultRowHeight="11.25"/>
  <cols>
    <col min="1" max="1" width="4.83203125" style="280" customWidth="1"/>
    <col min="2" max="2" width="4.83203125" style="281" customWidth="1"/>
    <col min="3" max="3" width="4.83203125" style="280" customWidth="1"/>
    <col min="4" max="4" width="36.33203125" style="282" customWidth="1"/>
    <col min="5" max="6" width="18.5" style="283" customWidth="1"/>
    <col min="7" max="7" width="18.5" style="284" customWidth="1"/>
    <col min="8" max="12" width="18.5" style="283" customWidth="1"/>
    <col min="13" max="13" width="18.5" style="285" customWidth="1"/>
    <col min="14" max="14" width="23" style="286" customWidth="1"/>
    <col min="15" max="16384" width="10.16015625" style="286" customWidth="1"/>
  </cols>
  <sheetData>
    <row r="1" spans="1:13" s="268" customFormat="1" ht="24.75">
      <c r="A1" s="927" t="s">
        <v>587</v>
      </c>
      <c r="B1" s="927"/>
      <c r="C1" s="927"/>
      <c r="D1" s="927"/>
      <c r="E1" s="927"/>
      <c r="F1" s="927"/>
      <c r="G1" s="927"/>
      <c r="H1" s="926" t="s">
        <v>588</v>
      </c>
      <c r="I1" s="926"/>
      <c r="J1" s="926"/>
      <c r="K1" s="926"/>
      <c r="L1" s="926"/>
      <c r="M1" s="926"/>
    </row>
    <row r="2" spans="1:12" s="268" customFormat="1" ht="30" customHeight="1">
      <c r="A2" s="930"/>
      <c r="B2" s="930"/>
      <c r="C2" s="270"/>
      <c r="D2" s="271"/>
      <c r="E2" s="272"/>
      <c r="F2" s="929" t="s">
        <v>894</v>
      </c>
      <c r="G2" s="929"/>
      <c r="H2" s="928" t="s">
        <v>590</v>
      </c>
      <c r="I2" s="928"/>
      <c r="J2" s="272"/>
      <c r="K2" s="272"/>
      <c r="L2" s="272"/>
    </row>
    <row r="3" spans="1:13" s="268" customFormat="1" ht="16.5">
      <c r="A3" s="925" t="s">
        <v>721</v>
      </c>
      <c r="B3" s="925"/>
      <c r="C3" s="925"/>
      <c r="D3" s="925"/>
      <c r="E3" s="272"/>
      <c r="F3" s="272"/>
      <c r="G3" s="274" t="s">
        <v>686</v>
      </c>
      <c r="H3" s="273" t="s">
        <v>593</v>
      </c>
      <c r="I3" s="271"/>
      <c r="J3" s="272"/>
      <c r="K3" s="272"/>
      <c r="L3" s="272"/>
      <c r="M3" s="269" t="s">
        <v>895</v>
      </c>
    </row>
    <row r="4" spans="1:13" s="277" customFormat="1" ht="19.5" customHeight="1">
      <c r="A4" s="931" t="s">
        <v>595</v>
      </c>
      <c r="B4" s="931"/>
      <c r="C4" s="931"/>
      <c r="D4" s="931"/>
      <c r="E4" s="932" t="s">
        <v>596</v>
      </c>
      <c r="F4" s="932"/>
      <c r="G4" s="932"/>
      <c r="H4" s="932" t="s">
        <v>597</v>
      </c>
      <c r="I4" s="932"/>
      <c r="J4" s="932"/>
      <c r="K4" s="932"/>
      <c r="L4" s="932" t="s">
        <v>677</v>
      </c>
      <c r="M4" s="931" t="s">
        <v>678</v>
      </c>
    </row>
    <row r="5" spans="1:13" s="277" customFormat="1" ht="19.5" customHeight="1">
      <c r="A5" s="296" t="s">
        <v>600</v>
      </c>
      <c r="B5" s="297" t="s">
        <v>601</v>
      </c>
      <c r="C5" s="296" t="s">
        <v>896</v>
      </c>
      <c r="D5" s="294" t="s">
        <v>604</v>
      </c>
      <c r="E5" s="295" t="s">
        <v>605</v>
      </c>
      <c r="F5" s="295" t="s">
        <v>679</v>
      </c>
      <c r="G5" s="295" t="s">
        <v>680</v>
      </c>
      <c r="H5" s="295" t="s">
        <v>608</v>
      </c>
      <c r="I5" s="295" t="s">
        <v>723</v>
      </c>
      <c r="J5" s="295" t="s">
        <v>610</v>
      </c>
      <c r="K5" s="295" t="s">
        <v>680</v>
      </c>
      <c r="L5" s="932"/>
      <c r="M5" s="931"/>
    </row>
    <row r="6" spans="1:12" ht="27">
      <c r="A6" s="280" t="s">
        <v>586</v>
      </c>
      <c r="B6" s="281" t="s">
        <v>586</v>
      </c>
      <c r="C6" s="280" t="s">
        <v>586</v>
      </c>
      <c r="D6" s="282" t="s">
        <v>897</v>
      </c>
      <c r="E6" s="283">
        <v>946853000</v>
      </c>
      <c r="F6" s="283">
        <v>183878000</v>
      </c>
      <c r="G6" s="284">
        <v>1130731000</v>
      </c>
      <c r="H6" s="283">
        <v>747041187</v>
      </c>
      <c r="I6" s="283" t="s">
        <v>613</v>
      </c>
      <c r="J6" s="283">
        <v>274083104</v>
      </c>
      <c r="K6" s="283">
        <v>1021124291</v>
      </c>
      <c r="L6" s="283">
        <v>-109606709</v>
      </c>
    </row>
    <row r="7" spans="1:12" ht="27">
      <c r="A7" s="280" t="s">
        <v>586</v>
      </c>
      <c r="B7" s="281" t="s">
        <v>586</v>
      </c>
      <c r="C7" s="280" t="s">
        <v>586</v>
      </c>
      <c r="D7" s="282" t="s">
        <v>898</v>
      </c>
      <c r="E7" s="283">
        <f>E8+E14+E21+E24+E28+E33+E38+E42+E45+E52+E55+E59+E62+E66+E71</f>
        <v>786750000</v>
      </c>
      <c r="F7" s="283">
        <v>16528043</v>
      </c>
      <c r="G7" s="284">
        <f aca="true" t="shared" si="0" ref="G7:L7">G8+G14+G21+G24+G28+G33+G38+G42+G45+G52+G55+G59+G62+G66+G71</f>
        <v>803278043</v>
      </c>
      <c r="H7" s="283">
        <f t="shared" si="0"/>
        <v>709511372</v>
      </c>
      <c r="I7" s="283" t="s">
        <v>613</v>
      </c>
      <c r="J7" s="283">
        <v>12433588</v>
      </c>
      <c r="K7" s="283">
        <f t="shared" si="0"/>
        <v>721944960</v>
      </c>
      <c r="L7" s="283">
        <f t="shared" si="0"/>
        <v>-81333083</v>
      </c>
    </row>
    <row r="8" spans="1:12" ht="39.75" customHeight="1">
      <c r="A8" s="280" t="s">
        <v>611</v>
      </c>
      <c r="B8" s="281" t="s">
        <v>586</v>
      </c>
      <c r="C8" s="280" t="s">
        <v>586</v>
      </c>
      <c r="D8" s="282" t="s">
        <v>899</v>
      </c>
      <c r="E8" s="283">
        <v>373011000</v>
      </c>
      <c r="F8" s="283">
        <v>1108000</v>
      </c>
      <c r="G8" s="284">
        <v>374119000</v>
      </c>
      <c r="H8" s="283">
        <v>360822231</v>
      </c>
      <c r="I8" s="283" t="s">
        <v>613</v>
      </c>
      <c r="J8" s="283">
        <v>1255000</v>
      </c>
      <c r="K8" s="283">
        <v>362077231</v>
      </c>
      <c r="L8" s="283">
        <v>-12041769</v>
      </c>
    </row>
    <row r="9" spans="1:12" ht="39.75" customHeight="1">
      <c r="A9" s="280" t="s">
        <v>586</v>
      </c>
      <c r="B9" s="281" t="s">
        <v>728</v>
      </c>
      <c r="C9" s="280" t="s">
        <v>586</v>
      </c>
      <c r="D9" s="282" t="s">
        <v>900</v>
      </c>
      <c r="E9" s="283">
        <v>373011000</v>
      </c>
      <c r="F9" s="283">
        <v>1108000</v>
      </c>
      <c r="G9" s="284">
        <v>374119000</v>
      </c>
      <c r="H9" s="283">
        <v>360822231</v>
      </c>
      <c r="I9" s="283" t="s">
        <v>613</v>
      </c>
      <c r="J9" s="283">
        <v>1255000</v>
      </c>
      <c r="K9" s="283">
        <v>362077231</v>
      </c>
      <c r="L9" s="283">
        <v>-12041769</v>
      </c>
    </row>
    <row r="10" spans="1:12" ht="39.75" customHeight="1">
      <c r="A10" s="280" t="s">
        <v>586</v>
      </c>
      <c r="B10" s="281" t="s">
        <v>586</v>
      </c>
      <c r="C10" s="280" t="s">
        <v>611</v>
      </c>
      <c r="D10" s="282" t="s">
        <v>901</v>
      </c>
      <c r="E10" s="283">
        <v>368891000</v>
      </c>
      <c r="F10" s="283">
        <v>1108000</v>
      </c>
      <c r="G10" s="284">
        <v>369999000</v>
      </c>
      <c r="H10" s="287">
        <v>357442850</v>
      </c>
      <c r="I10" s="283" t="s">
        <v>613</v>
      </c>
      <c r="J10" s="283">
        <v>1255000</v>
      </c>
      <c r="K10" s="283">
        <v>358697850</v>
      </c>
      <c r="L10" s="283">
        <v>-11301150</v>
      </c>
    </row>
    <row r="11" spans="1:12" ht="39.75" customHeight="1">
      <c r="A11" s="280" t="s">
        <v>586</v>
      </c>
      <c r="B11" s="281" t="s">
        <v>586</v>
      </c>
      <c r="C11" s="280" t="s">
        <v>617</v>
      </c>
      <c r="D11" s="282" t="s">
        <v>902</v>
      </c>
      <c r="E11" s="283">
        <v>2089000</v>
      </c>
      <c r="F11" s="283" t="s">
        <v>613</v>
      </c>
      <c r="G11" s="284">
        <v>2089000</v>
      </c>
      <c r="H11" s="287">
        <v>1574111</v>
      </c>
      <c r="I11" s="283" t="s">
        <v>613</v>
      </c>
      <c r="J11" s="283" t="s">
        <v>613</v>
      </c>
      <c r="K11" s="283">
        <v>1574111</v>
      </c>
      <c r="L11" s="283">
        <v>-514889</v>
      </c>
    </row>
    <row r="12" spans="1:12" ht="39.75" customHeight="1">
      <c r="A12" s="280" t="s">
        <v>586</v>
      </c>
      <c r="B12" s="281" t="s">
        <v>586</v>
      </c>
      <c r="C12" s="280" t="s">
        <v>620</v>
      </c>
      <c r="D12" s="282" t="s">
        <v>903</v>
      </c>
      <c r="E12" s="283">
        <v>1422000</v>
      </c>
      <c r="F12" s="283" t="s">
        <v>613</v>
      </c>
      <c r="G12" s="284">
        <v>1422000</v>
      </c>
      <c r="H12" s="287">
        <v>1247412</v>
      </c>
      <c r="I12" s="283" t="s">
        <v>613</v>
      </c>
      <c r="J12" s="283" t="s">
        <v>613</v>
      </c>
      <c r="K12" s="283">
        <v>1247412</v>
      </c>
      <c r="L12" s="283">
        <v>-174588</v>
      </c>
    </row>
    <row r="13" spans="1:12" ht="39.75" customHeight="1">
      <c r="A13" s="280" t="s">
        <v>586</v>
      </c>
      <c r="B13" s="281" t="s">
        <v>586</v>
      </c>
      <c r="C13" s="280" t="s">
        <v>623</v>
      </c>
      <c r="D13" s="282" t="s">
        <v>904</v>
      </c>
      <c r="E13" s="283">
        <v>609000</v>
      </c>
      <c r="F13" s="283" t="s">
        <v>613</v>
      </c>
      <c r="G13" s="284">
        <v>609000</v>
      </c>
      <c r="H13" s="287">
        <v>557858</v>
      </c>
      <c r="I13" s="283" t="s">
        <v>613</v>
      </c>
      <c r="J13" s="283" t="s">
        <v>613</v>
      </c>
      <c r="K13" s="283">
        <v>557858</v>
      </c>
      <c r="L13" s="283">
        <v>-51142</v>
      </c>
    </row>
    <row r="14" spans="1:12" ht="39.75" customHeight="1">
      <c r="A14" s="280" t="s">
        <v>617</v>
      </c>
      <c r="B14" s="281" t="s">
        <v>586</v>
      </c>
      <c r="C14" s="280" t="s">
        <v>586</v>
      </c>
      <c r="D14" s="282" t="s">
        <v>905</v>
      </c>
      <c r="E14" s="283">
        <v>41558000</v>
      </c>
      <c r="F14" s="283">
        <v>1050600</v>
      </c>
      <c r="G14" s="284">
        <v>42608600</v>
      </c>
      <c r="H14" s="283">
        <v>35413783</v>
      </c>
      <c r="I14" s="283" t="s">
        <v>613</v>
      </c>
      <c r="J14" s="283">
        <v>711000</v>
      </c>
      <c r="K14" s="283">
        <v>36124783</v>
      </c>
      <c r="L14" s="283">
        <v>-6483817</v>
      </c>
    </row>
    <row r="15" spans="1:12" ht="39.75" customHeight="1">
      <c r="A15" s="280" t="s">
        <v>586</v>
      </c>
      <c r="B15" s="281" t="s">
        <v>728</v>
      </c>
      <c r="C15" s="280" t="s">
        <v>586</v>
      </c>
      <c r="D15" s="282" t="s">
        <v>906</v>
      </c>
      <c r="E15" s="283">
        <v>29650000</v>
      </c>
      <c r="F15" s="283">
        <v>1050600</v>
      </c>
      <c r="G15" s="284">
        <v>30700600</v>
      </c>
      <c r="H15" s="283">
        <v>25363268</v>
      </c>
      <c r="I15" s="283" t="s">
        <v>613</v>
      </c>
      <c r="J15" s="283">
        <v>711000</v>
      </c>
      <c r="K15" s="283">
        <v>26074268</v>
      </c>
      <c r="L15" s="283">
        <v>-4626332</v>
      </c>
    </row>
    <row r="16" spans="1:12" ht="39.75" customHeight="1">
      <c r="A16" s="280" t="s">
        <v>586</v>
      </c>
      <c r="B16" s="281" t="s">
        <v>586</v>
      </c>
      <c r="C16" s="280" t="s">
        <v>611</v>
      </c>
      <c r="D16" s="282" t="s">
        <v>907</v>
      </c>
      <c r="E16" s="283">
        <v>28532000</v>
      </c>
      <c r="F16" s="283">
        <v>1050600</v>
      </c>
      <c r="G16" s="284">
        <v>29582600</v>
      </c>
      <c r="H16" s="283">
        <v>24383301</v>
      </c>
      <c r="I16" s="283" t="s">
        <v>613</v>
      </c>
      <c r="J16" s="283">
        <v>711000</v>
      </c>
      <c r="K16" s="283">
        <v>25094301</v>
      </c>
      <c r="L16" s="283">
        <v>-4488299</v>
      </c>
    </row>
    <row r="17" spans="1:12" ht="39.75" customHeight="1">
      <c r="A17" s="280" t="s">
        <v>586</v>
      </c>
      <c r="B17" s="281" t="s">
        <v>586</v>
      </c>
      <c r="C17" s="280" t="s">
        <v>617</v>
      </c>
      <c r="D17" s="282" t="s">
        <v>909</v>
      </c>
      <c r="E17" s="283">
        <v>1051000</v>
      </c>
      <c r="F17" s="283" t="s">
        <v>613</v>
      </c>
      <c r="G17" s="284">
        <v>1051000</v>
      </c>
      <c r="H17" s="283">
        <v>945228</v>
      </c>
      <c r="I17" s="283" t="s">
        <v>613</v>
      </c>
      <c r="J17" s="283" t="s">
        <v>613</v>
      </c>
      <c r="K17" s="283">
        <v>945228</v>
      </c>
      <c r="L17" s="283">
        <v>-105772</v>
      </c>
    </row>
    <row r="18" spans="1:12" ht="39.75" customHeight="1">
      <c r="A18" s="280" t="s">
        <v>586</v>
      </c>
      <c r="B18" s="281" t="s">
        <v>586</v>
      </c>
      <c r="C18" s="280" t="s">
        <v>620</v>
      </c>
      <c r="D18" s="282" t="s">
        <v>910</v>
      </c>
      <c r="E18" s="283">
        <v>67000</v>
      </c>
      <c r="F18" s="283" t="s">
        <v>613</v>
      </c>
      <c r="G18" s="284">
        <v>67000</v>
      </c>
      <c r="H18" s="283">
        <v>34739</v>
      </c>
      <c r="I18" s="283" t="s">
        <v>613</v>
      </c>
      <c r="J18" s="283" t="s">
        <v>613</v>
      </c>
      <c r="K18" s="283">
        <v>34739</v>
      </c>
      <c r="L18" s="283">
        <v>-32261</v>
      </c>
    </row>
    <row r="19" spans="1:12" ht="39.75" customHeight="1">
      <c r="A19" s="280" t="s">
        <v>586</v>
      </c>
      <c r="B19" s="281" t="s">
        <v>911</v>
      </c>
      <c r="C19" s="280" t="s">
        <v>586</v>
      </c>
      <c r="D19" s="282" t="s">
        <v>912</v>
      </c>
      <c r="E19" s="283">
        <v>11908000</v>
      </c>
      <c r="F19" s="283" t="s">
        <v>613</v>
      </c>
      <c r="G19" s="284">
        <v>11908000</v>
      </c>
      <c r="H19" s="283">
        <v>10050515</v>
      </c>
      <c r="I19" s="283" t="s">
        <v>613</v>
      </c>
      <c r="J19" s="283" t="s">
        <v>613</v>
      </c>
      <c r="K19" s="283">
        <v>10050515</v>
      </c>
      <c r="L19" s="283">
        <v>-1857485</v>
      </c>
    </row>
    <row r="20" spans="1:12" ht="39.75" customHeight="1">
      <c r="A20" s="280" t="s">
        <v>586</v>
      </c>
      <c r="B20" s="281" t="s">
        <v>586</v>
      </c>
      <c r="C20" s="280" t="s">
        <v>611</v>
      </c>
      <c r="D20" s="282" t="s">
        <v>913</v>
      </c>
      <c r="E20" s="283">
        <v>11908000</v>
      </c>
      <c r="F20" s="283" t="s">
        <v>613</v>
      </c>
      <c r="G20" s="284">
        <v>11908000</v>
      </c>
      <c r="H20" s="283">
        <v>10050515</v>
      </c>
      <c r="I20" s="283" t="s">
        <v>613</v>
      </c>
      <c r="J20" s="283" t="s">
        <v>613</v>
      </c>
      <c r="K20" s="283">
        <v>10050515</v>
      </c>
      <c r="L20" s="283">
        <v>-1857485</v>
      </c>
    </row>
    <row r="21" spans="1:12" ht="39.75" customHeight="1">
      <c r="A21" s="280" t="s">
        <v>620</v>
      </c>
      <c r="B21" s="281" t="s">
        <v>586</v>
      </c>
      <c r="C21" s="280" t="s">
        <v>586</v>
      </c>
      <c r="D21" s="282" t="s">
        <v>914</v>
      </c>
      <c r="E21" s="283">
        <v>5543000</v>
      </c>
      <c r="F21" s="734">
        <v>0</v>
      </c>
      <c r="G21" s="284">
        <v>5543000</v>
      </c>
      <c r="H21" s="283">
        <v>4389135</v>
      </c>
      <c r="I21" s="283" t="s">
        <v>613</v>
      </c>
      <c r="J21" s="283" t="s">
        <v>613</v>
      </c>
      <c r="K21" s="283">
        <v>4389135</v>
      </c>
      <c r="L21" s="283">
        <v>-1153865</v>
      </c>
    </row>
    <row r="22" spans="1:12" ht="39.75" customHeight="1">
      <c r="A22" s="280" t="s">
        <v>586</v>
      </c>
      <c r="B22" s="281" t="s">
        <v>728</v>
      </c>
      <c r="C22" s="280" t="s">
        <v>586</v>
      </c>
      <c r="D22" s="282" t="s">
        <v>915</v>
      </c>
      <c r="E22" s="283">
        <v>5543000</v>
      </c>
      <c r="F22" s="283" t="s">
        <v>613</v>
      </c>
      <c r="G22" s="284">
        <v>5543000</v>
      </c>
      <c r="H22" s="283">
        <v>4389135</v>
      </c>
      <c r="I22" s="283" t="s">
        <v>613</v>
      </c>
      <c r="J22" s="283" t="s">
        <v>613</v>
      </c>
      <c r="K22" s="283">
        <v>4389135</v>
      </c>
      <c r="L22" s="283">
        <v>-1153865</v>
      </c>
    </row>
    <row r="23" spans="1:13" ht="39.75" customHeight="1">
      <c r="A23" s="288" t="s">
        <v>586</v>
      </c>
      <c r="B23" s="289" t="s">
        <v>586</v>
      </c>
      <c r="C23" s="288" t="s">
        <v>611</v>
      </c>
      <c r="D23" s="290" t="s">
        <v>916</v>
      </c>
      <c r="E23" s="291">
        <v>5543000</v>
      </c>
      <c r="F23" s="291" t="s">
        <v>613</v>
      </c>
      <c r="G23" s="292">
        <v>5543000</v>
      </c>
      <c r="H23" s="291">
        <v>4389135</v>
      </c>
      <c r="I23" s="291" t="s">
        <v>613</v>
      </c>
      <c r="J23" s="291" t="s">
        <v>613</v>
      </c>
      <c r="K23" s="291">
        <v>4389135</v>
      </c>
      <c r="L23" s="291">
        <v>-1153865</v>
      </c>
      <c r="M23" s="293"/>
    </row>
    <row r="24" spans="1:12" ht="39" customHeight="1">
      <c r="A24" s="280" t="s">
        <v>623</v>
      </c>
      <c r="B24" s="281" t="s">
        <v>586</v>
      </c>
      <c r="C24" s="280" t="s">
        <v>586</v>
      </c>
      <c r="D24" s="282" t="s">
        <v>917</v>
      </c>
      <c r="E24" s="283">
        <v>24394000</v>
      </c>
      <c r="F24" s="283">
        <v>250000</v>
      </c>
      <c r="G24" s="284">
        <v>24644000</v>
      </c>
      <c r="H24" s="283">
        <v>22445583</v>
      </c>
      <c r="I24" s="283" t="s">
        <v>613</v>
      </c>
      <c r="J24" s="283" t="s">
        <v>613</v>
      </c>
      <c r="K24" s="283">
        <v>22445583</v>
      </c>
      <c r="L24" s="283">
        <v>-2198417</v>
      </c>
    </row>
    <row r="25" spans="1:12" ht="39" customHeight="1">
      <c r="A25" s="280" t="s">
        <v>586</v>
      </c>
      <c r="B25" s="281" t="s">
        <v>728</v>
      </c>
      <c r="C25" s="280" t="s">
        <v>586</v>
      </c>
      <c r="D25" s="282" t="s">
        <v>918</v>
      </c>
      <c r="E25" s="283">
        <v>24394000</v>
      </c>
      <c r="F25" s="283">
        <v>250000</v>
      </c>
      <c r="G25" s="284">
        <v>24644000</v>
      </c>
      <c r="H25" s="283">
        <v>22445583</v>
      </c>
      <c r="I25" s="283" t="s">
        <v>613</v>
      </c>
      <c r="J25" s="283" t="s">
        <v>613</v>
      </c>
      <c r="K25" s="283">
        <v>22445583</v>
      </c>
      <c r="L25" s="283">
        <v>-2198417</v>
      </c>
    </row>
    <row r="26" spans="1:12" ht="39" customHeight="1">
      <c r="A26" s="280" t="s">
        <v>586</v>
      </c>
      <c r="B26" s="281" t="s">
        <v>586</v>
      </c>
      <c r="C26" s="280" t="s">
        <v>611</v>
      </c>
      <c r="D26" s="282" t="s">
        <v>919</v>
      </c>
      <c r="E26" s="283">
        <v>11006000</v>
      </c>
      <c r="F26" s="283">
        <v>250000</v>
      </c>
      <c r="G26" s="284">
        <v>11256000</v>
      </c>
      <c r="H26" s="283">
        <v>9676370</v>
      </c>
      <c r="I26" s="283" t="s">
        <v>613</v>
      </c>
      <c r="J26" s="283" t="s">
        <v>613</v>
      </c>
      <c r="K26" s="283">
        <v>9676370</v>
      </c>
      <c r="L26" s="283">
        <v>-1579630</v>
      </c>
    </row>
    <row r="27" spans="1:12" ht="39" customHeight="1">
      <c r="A27" s="280" t="s">
        <v>586</v>
      </c>
      <c r="B27" s="281" t="s">
        <v>586</v>
      </c>
      <c r="C27" s="280" t="s">
        <v>617</v>
      </c>
      <c r="D27" s="282" t="s">
        <v>920</v>
      </c>
      <c r="E27" s="283">
        <v>13388000</v>
      </c>
      <c r="F27" s="283" t="s">
        <v>613</v>
      </c>
      <c r="G27" s="284">
        <v>13388000</v>
      </c>
      <c r="H27" s="283">
        <v>12769213</v>
      </c>
      <c r="I27" s="283" t="s">
        <v>613</v>
      </c>
      <c r="J27" s="283" t="s">
        <v>613</v>
      </c>
      <c r="K27" s="283">
        <v>12769213</v>
      </c>
      <c r="L27" s="283">
        <v>-618787</v>
      </c>
    </row>
    <row r="28" spans="1:12" ht="39" customHeight="1">
      <c r="A28" s="280" t="s">
        <v>626</v>
      </c>
      <c r="B28" s="281" t="s">
        <v>586</v>
      </c>
      <c r="C28" s="280" t="s">
        <v>586</v>
      </c>
      <c r="D28" s="282" t="s">
        <v>921</v>
      </c>
      <c r="E28" s="283">
        <v>49161000</v>
      </c>
      <c r="F28" s="283" t="s">
        <v>613</v>
      </c>
      <c r="G28" s="284">
        <v>49161000</v>
      </c>
      <c r="H28" s="283">
        <v>44452531</v>
      </c>
      <c r="I28" s="283" t="s">
        <v>613</v>
      </c>
      <c r="J28" s="283" t="s">
        <v>613</v>
      </c>
      <c r="K28" s="283">
        <v>44452531</v>
      </c>
      <c r="L28" s="283">
        <v>-4708469</v>
      </c>
    </row>
    <row r="29" spans="1:12" ht="39" customHeight="1">
      <c r="A29" s="280" t="s">
        <v>586</v>
      </c>
      <c r="B29" s="281" t="s">
        <v>728</v>
      </c>
      <c r="C29" s="280" t="s">
        <v>586</v>
      </c>
      <c r="D29" s="282" t="s">
        <v>922</v>
      </c>
      <c r="E29" s="283">
        <v>23914000</v>
      </c>
      <c r="F29" s="283" t="s">
        <v>613</v>
      </c>
      <c r="G29" s="284">
        <v>23914000</v>
      </c>
      <c r="H29" s="283">
        <v>21485508</v>
      </c>
      <c r="I29" s="283" t="s">
        <v>613</v>
      </c>
      <c r="J29" s="283" t="s">
        <v>613</v>
      </c>
      <c r="K29" s="283">
        <v>21485508</v>
      </c>
      <c r="L29" s="283">
        <v>-2428492</v>
      </c>
    </row>
    <row r="30" spans="1:12" ht="39" customHeight="1">
      <c r="A30" s="280" t="s">
        <v>586</v>
      </c>
      <c r="B30" s="281" t="s">
        <v>586</v>
      </c>
      <c r="C30" s="280" t="s">
        <v>611</v>
      </c>
      <c r="D30" s="282" t="s">
        <v>923</v>
      </c>
      <c r="E30" s="283">
        <v>23914000</v>
      </c>
      <c r="F30" s="283" t="s">
        <v>613</v>
      </c>
      <c r="G30" s="284">
        <v>23914000</v>
      </c>
      <c r="H30" s="283">
        <v>21485508</v>
      </c>
      <c r="I30" s="283" t="s">
        <v>613</v>
      </c>
      <c r="J30" s="283" t="s">
        <v>613</v>
      </c>
      <c r="K30" s="283">
        <v>21485508</v>
      </c>
      <c r="L30" s="283">
        <v>-2428492</v>
      </c>
    </row>
    <row r="31" spans="1:12" ht="39" customHeight="1">
      <c r="A31" s="280" t="s">
        <v>586</v>
      </c>
      <c r="B31" s="281" t="s">
        <v>911</v>
      </c>
      <c r="C31" s="280" t="s">
        <v>586</v>
      </c>
      <c r="D31" s="282" t="s">
        <v>924</v>
      </c>
      <c r="E31" s="283">
        <v>25247000</v>
      </c>
      <c r="F31" s="283" t="s">
        <v>613</v>
      </c>
      <c r="G31" s="284">
        <v>25247000</v>
      </c>
      <c r="H31" s="283">
        <v>22967023</v>
      </c>
      <c r="I31" s="283" t="s">
        <v>613</v>
      </c>
      <c r="J31" s="283" t="s">
        <v>613</v>
      </c>
      <c r="K31" s="283">
        <v>22967023</v>
      </c>
      <c r="L31" s="283">
        <v>-2279977</v>
      </c>
    </row>
    <row r="32" spans="1:12" ht="39" customHeight="1">
      <c r="A32" s="280" t="s">
        <v>586</v>
      </c>
      <c r="B32" s="281" t="s">
        <v>586</v>
      </c>
      <c r="C32" s="280" t="s">
        <v>611</v>
      </c>
      <c r="D32" s="282" t="s">
        <v>925</v>
      </c>
      <c r="E32" s="283">
        <v>25247000</v>
      </c>
      <c r="F32" s="283" t="s">
        <v>613</v>
      </c>
      <c r="G32" s="284">
        <v>25247000</v>
      </c>
      <c r="H32" s="283">
        <v>22967023</v>
      </c>
      <c r="I32" s="283" t="s">
        <v>613</v>
      </c>
      <c r="J32" s="283" t="s">
        <v>613</v>
      </c>
      <c r="K32" s="283">
        <v>22967023</v>
      </c>
      <c r="L32" s="283">
        <v>-2279977</v>
      </c>
    </row>
    <row r="33" spans="1:12" ht="39" customHeight="1">
      <c r="A33" s="280" t="s">
        <v>630</v>
      </c>
      <c r="B33" s="281" t="s">
        <v>586</v>
      </c>
      <c r="C33" s="280" t="s">
        <v>586</v>
      </c>
      <c r="D33" s="282" t="s">
        <v>926</v>
      </c>
      <c r="E33" s="283">
        <v>28997000</v>
      </c>
      <c r="F33" s="283">
        <v>-10000000</v>
      </c>
      <c r="G33" s="284">
        <v>18997000</v>
      </c>
      <c r="H33" s="283">
        <v>9671210</v>
      </c>
      <c r="I33" s="283" t="s">
        <v>613</v>
      </c>
      <c r="J33" s="283" t="s">
        <v>613</v>
      </c>
      <c r="K33" s="283">
        <v>9671210</v>
      </c>
      <c r="L33" s="283">
        <v>-9325790</v>
      </c>
    </row>
    <row r="34" spans="1:12" ht="39" customHeight="1">
      <c r="A34" s="280" t="s">
        <v>586</v>
      </c>
      <c r="B34" s="281" t="s">
        <v>728</v>
      </c>
      <c r="C34" s="280" t="s">
        <v>586</v>
      </c>
      <c r="D34" s="282" t="s">
        <v>927</v>
      </c>
      <c r="E34" s="283">
        <v>12714000</v>
      </c>
      <c r="F34" s="283" t="s">
        <v>613</v>
      </c>
      <c r="G34" s="284">
        <v>12714000</v>
      </c>
      <c r="H34" s="283">
        <v>4882384</v>
      </c>
      <c r="I34" s="283" t="s">
        <v>613</v>
      </c>
      <c r="J34" s="283" t="s">
        <v>613</v>
      </c>
      <c r="K34" s="283">
        <v>4882384</v>
      </c>
      <c r="L34" s="283">
        <v>-7831616</v>
      </c>
    </row>
    <row r="35" spans="1:12" ht="39" customHeight="1">
      <c r="A35" s="280" t="s">
        <v>586</v>
      </c>
      <c r="B35" s="281" t="s">
        <v>586</v>
      </c>
      <c r="C35" s="280" t="s">
        <v>611</v>
      </c>
      <c r="D35" s="282" t="s">
        <v>928</v>
      </c>
      <c r="E35" s="283">
        <v>12714000</v>
      </c>
      <c r="F35" s="283" t="s">
        <v>613</v>
      </c>
      <c r="G35" s="284">
        <v>12714000</v>
      </c>
      <c r="H35" s="283">
        <v>4882384</v>
      </c>
      <c r="I35" s="283" t="s">
        <v>613</v>
      </c>
      <c r="J35" s="283" t="s">
        <v>613</v>
      </c>
      <c r="K35" s="283">
        <v>4882384</v>
      </c>
      <c r="L35" s="283">
        <v>-7831616</v>
      </c>
    </row>
    <row r="36" spans="1:12" ht="39" customHeight="1">
      <c r="A36" s="280" t="s">
        <v>586</v>
      </c>
      <c r="B36" s="281" t="s">
        <v>911</v>
      </c>
      <c r="C36" s="280" t="s">
        <v>586</v>
      </c>
      <c r="D36" s="282" t="s">
        <v>929</v>
      </c>
      <c r="E36" s="283">
        <v>16283000</v>
      </c>
      <c r="F36" s="283">
        <v>-10000000</v>
      </c>
      <c r="G36" s="284">
        <v>6283000</v>
      </c>
      <c r="H36" s="283">
        <v>4788826</v>
      </c>
      <c r="I36" s="283" t="s">
        <v>613</v>
      </c>
      <c r="J36" s="283" t="s">
        <v>613</v>
      </c>
      <c r="K36" s="283">
        <v>4788826</v>
      </c>
      <c r="L36" s="283">
        <v>-1494174</v>
      </c>
    </row>
    <row r="37" spans="1:12" ht="39" customHeight="1">
      <c r="A37" s="280" t="s">
        <v>586</v>
      </c>
      <c r="B37" s="281" t="s">
        <v>586</v>
      </c>
      <c r="C37" s="280" t="s">
        <v>611</v>
      </c>
      <c r="D37" s="282" t="s">
        <v>930</v>
      </c>
      <c r="E37" s="283">
        <v>16283000</v>
      </c>
      <c r="F37" s="283">
        <v>-10000000</v>
      </c>
      <c r="G37" s="284">
        <v>6283000</v>
      </c>
      <c r="H37" s="283">
        <v>4788826</v>
      </c>
      <c r="I37" s="283" t="s">
        <v>613</v>
      </c>
      <c r="J37" s="283" t="s">
        <v>613</v>
      </c>
      <c r="K37" s="283">
        <v>4788826</v>
      </c>
      <c r="L37" s="283">
        <v>-1494174</v>
      </c>
    </row>
    <row r="38" spans="1:12" ht="39" customHeight="1">
      <c r="A38" s="280" t="s">
        <v>666</v>
      </c>
      <c r="B38" s="281" t="s">
        <v>586</v>
      </c>
      <c r="C38" s="280" t="s">
        <v>586</v>
      </c>
      <c r="D38" s="282" t="s">
        <v>931</v>
      </c>
      <c r="E38" s="283">
        <v>27567000</v>
      </c>
      <c r="F38" s="283">
        <v>-450000</v>
      </c>
      <c r="G38" s="284">
        <v>27117000</v>
      </c>
      <c r="H38" s="283">
        <v>16686007</v>
      </c>
      <c r="I38" s="283" t="s">
        <v>613</v>
      </c>
      <c r="J38" s="283">
        <v>3968645</v>
      </c>
      <c r="K38" s="283">
        <v>20654652</v>
      </c>
      <c r="L38" s="283">
        <v>-6462348</v>
      </c>
    </row>
    <row r="39" spans="1:12" ht="39" customHeight="1">
      <c r="A39" s="280" t="s">
        <v>586</v>
      </c>
      <c r="B39" s="281" t="s">
        <v>728</v>
      </c>
      <c r="C39" s="280" t="s">
        <v>586</v>
      </c>
      <c r="D39" s="282" t="s">
        <v>932</v>
      </c>
      <c r="E39" s="283">
        <v>27567000</v>
      </c>
      <c r="F39" s="283">
        <v>-450000</v>
      </c>
      <c r="G39" s="284">
        <v>27117000</v>
      </c>
      <c r="H39" s="283">
        <v>16686007</v>
      </c>
      <c r="I39" s="283" t="s">
        <v>613</v>
      </c>
      <c r="J39" s="283">
        <v>3968645</v>
      </c>
      <c r="K39" s="283">
        <v>20654652</v>
      </c>
      <c r="L39" s="283">
        <v>-6462348</v>
      </c>
    </row>
    <row r="40" spans="1:12" ht="39" customHeight="1">
      <c r="A40" s="280" t="s">
        <v>586</v>
      </c>
      <c r="B40" s="281" t="s">
        <v>586</v>
      </c>
      <c r="C40" s="280" t="s">
        <v>611</v>
      </c>
      <c r="D40" s="282" t="s">
        <v>933</v>
      </c>
      <c r="E40" s="283">
        <v>17998000</v>
      </c>
      <c r="F40" s="283">
        <v>-450000</v>
      </c>
      <c r="G40" s="284">
        <v>17548000</v>
      </c>
      <c r="H40" s="283">
        <v>11920744</v>
      </c>
      <c r="I40" s="283" t="s">
        <v>613</v>
      </c>
      <c r="J40" s="283">
        <v>1800000</v>
      </c>
      <c r="K40" s="283">
        <v>13720744</v>
      </c>
      <c r="L40" s="283">
        <v>-3827256</v>
      </c>
    </row>
    <row r="41" spans="1:13" ht="39" customHeight="1">
      <c r="A41" s="288" t="s">
        <v>586</v>
      </c>
      <c r="B41" s="289" t="s">
        <v>586</v>
      </c>
      <c r="C41" s="288" t="s">
        <v>617</v>
      </c>
      <c r="D41" s="290" t="s">
        <v>934</v>
      </c>
      <c r="E41" s="291">
        <v>9569000</v>
      </c>
      <c r="F41" s="291" t="s">
        <v>613</v>
      </c>
      <c r="G41" s="292">
        <v>9569000</v>
      </c>
      <c r="H41" s="291">
        <v>4765263</v>
      </c>
      <c r="I41" s="291" t="s">
        <v>613</v>
      </c>
      <c r="J41" s="291">
        <v>2168645</v>
      </c>
      <c r="K41" s="291">
        <v>6933908</v>
      </c>
      <c r="L41" s="291">
        <v>-2635092</v>
      </c>
      <c r="M41" s="293"/>
    </row>
    <row r="42" spans="1:12" ht="39" customHeight="1">
      <c r="A42" s="280" t="s">
        <v>709</v>
      </c>
      <c r="B42" s="281" t="s">
        <v>586</v>
      </c>
      <c r="C42" s="280" t="s">
        <v>586</v>
      </c>
      <c r="D42" s="282" t="s">
        <v>935</v>
      </c>
      <c r="E42" s="283">
        <v>9913000</v>
      </c>
      <c r="F42" s="283" t="s">
        <v>613</v>
      </c>
      <c r="G42" s="284">
        <v>9913000</v>
      </c>
      <c r="H42" s="283">
        <v>4858368</v>
      </c>
      <c r="I42" s="283" t="s">
        <v>613</v>
      </c>
      <c r="J42" s="283" t="s">
        <v>613</v>
      </c>
      <c r="K42" s="283">
        <v>4858368</v>
      </c>
      <c r="L42" s="283">
        <v>-5054632</v>
      </c>
    </row>
    <row r="43" spans="1:12" ht="39" customHeight="1">
      <c r="A43" s="280" t="s">
        <v>586</v>
      </c>
      <c r="B43" s="281" t="s">
        <v>728</v>
      </c>
      <c r="C43" s="280" t="s">
        <v>586</v>
      </c>
      <c r="D43" s="282" t="s">
        <v>936</v>
      </c>
      <c r="E43" s="283">
        <v>9913000</v>
      </c>
      <c r="F43" s="283" t="s">
        <v>613</v>
      </c>
      <c r="G43" s="284">
        <v>9913000</v>
      </c>
      <c r="H43" s="283">
        <v>4858368</v>
      </c>
      <c r="I43" s="283" t="s">
        <v>613</v>
      </c>
      <c r="J43" s="283" t="s">
        <v>613</v>
      </c>
      <c r="K43" s="283">
        <v>4858368</v>
      </c>
      <c r="L43" s="283">
        <v>-5054632</v>
      </c>
    </row>
    <row r="44" spans="1:12" ht="39" customHeight="1">
      <c r="A44" s="280" t="s">
        <v>586</v>
      </c>
      <c r="B44" s="281" t="s">
        <v>586</v>
      </c>
      <c r="C44" s="280" t="s">
        <v>611</v>
      </c>
      <c r="D44" s="282" t="s">
        <v>937</v>
      </c>
      <c r="E44" s="283">
        <v>9913000</v>
      </c>
      <c r="F44" s="283" t="s">
        <v>613</v>
      </c>
      <c r="G44" s="284">
        <v>9913000</v>
      </c>
      <c r="H44" s="283">
        <v>4858368</v>
      </c>
      <c r="I44" s="283" t="s">
        <v>613</v>
      </c>
      <c r="J44" s="283" t="s">
        <v>613</v>
      </c>
      <c r="K44" s="283">
        <v>4858368</v>
      </c>
      <c r="L44" s="283">
        <v>-5054632</v>
      </c>
    </row>
    <row r="45" spans="1:12" ht="39" customHeight="1">
      <c r="A45" s="280" t="s">
        <v>698</v>
      </c>
      <c r="B45" s="281" t="s">
        <v>586</v>
      </c>
      <c r="C45" s="280" t="s">
        <v>586</v>
      </c>
      <c r="D45" s="282" t="s">
        <v>938</v>
      </c>
      <c r="E45" s="283">
        <v>26613000</v>
      </c>
      <c r="F45" s="283">
        <v>3000000</v>
      </c>
      <c r="G45" s="284">
        <v>29613000</v>
      </c>
      <c r="H45" s="283">
        <v>22102766</v>
      </c>
      <c r="I45" s="283" t="s">
        <v>613</v>
      </c>
      <c r="J45" s="283">
        <v>2097500</v>
      </c>
      <c r="K45" s="283">
        <v>24200266</v>
      </c>
      <c r="L45" s="283">
        <v>-5412734</v>
      </c>
    </row>
    <row r="46" spans="1:12" ht="39" customHeight="1">
      <c r="A46" s="280" t="s">
        <v>586</v>
      </c>
      <c r="B46" s="281" t="s">
        <v>728</v>
      </c>
      <c r="C46" s="280" t="s">
        <v>586</v>
      </c>
      <c r="D46" s="282" t="s">
        <v>939</v>
      </c>
      <c r="E46" s="283">
        <v>7090000</v>
      </c>
      <c r="F46" s="283" t="s">
        <v>613</v>
      </c>
      <c r="G46" s="284">
        <v>7090000</v>
      </c>
      <c r="H46" s="283">
        <v>5806613</v>
      </c>
      <c r="I46" s="283" t="s">
        <v>613</v>
      </c>
      <c r="J46" s="283" t="s">
        <v>613</v>
      </c>
      <c r="K46" s="283">
        <v>5806613</v>
      </c>
      <c r="L46" s="283">
        <v>-1283387</v>
      </c>
    </row>
    <row r="47" spans="1:12" ht="39" customHeight="1">
      <c r="A47" s="280" t="s">
        <v>586</v>
      </c>
      <c r="B47" s="281" t="s">
        <v>586</v>
      </c>
      <c r="C47" s="280" t="s">
        <v>611</v>
      </c>
      <c r="D47" s="282" t="s">
        <v>940</v>
      </c>
      <c r="E47" s="283">
        <v>27000</v>
      </c>
      <c r="F47" s="283" t="s">
        <v>613</v>
      </c>
      <c r="G47" s="284">
        <v>27000</v>
      </c>
      <c r="H47" s="283">
        <v>6432</v>
      </c>
      <c r="I47" s="283" t="s">
        <v>613</v>
      </c>
      <c r="J47" s="283" t="s">
        <v>613</v>
      </c>
      <c r="K47" s="283">
        <v>6432</v>
      </c>
      <c r="L47" s="283">
        <v>-20568</v>
      </c>
    </row>
    <row r="48" spans="1:12" ht="39" customHeight="1">
      <c r="A48" s="280" t="s">
        <v>586</v>
      </c>
      <c r="B48" s="281" t="s">
        <v>586</v>
      </c>
      <c r="C48" s="280" t="s">
        <v>617</v>
      </c>
      <c r="D48" s="282" t="s">
        <v>941</v>
      </c>
      <c r="E48" s="283">
        <v>375000</v>
      </c>
      <c r="F48" s="283" t="s">
        <v>613</v>
      </c>
      <c r="G48" s="284">
        <v>375000</v>
      </c>
      <c r="H48" s="283">
        <v>354419</v>
      </c>
      <c r="I48" s="283" t="s">
        <v>613</v>
      </c>
      <c r="J48" s="283" t="s">
        <v>613</v>
      </c>
      <c r="K48" s="283">
        <v>354419</v>
      </c>
      <c r="L48" s="283">
        <v>-20581</v>
      </c>
    </row>
    <row r="49" spans="1:12" ht="39" customHeight="1">
      <c r="A49" s="280" t="s">
        <v>586</v>
      </c>
      <c r="B49" s="281" t="s">
        <v>586</v>
      </c>
      <c r="C49" s="280" t="s">
        <v>620</v>
      </c>
      <c r="D49" s="282" t="s">
        <v>942</v>
      </c>
      <c r="E49" s="283">
        <v>6688000</v>
      </c>
      <c r="F49" s="283" t="s">
        <v>613</v>
      </c>
      <c r="G49" s="284">
        <v>6688000</v>
      </c>
      <c r="H49" s="283">
        <v>5445762</v>
      </c>
      <c r="I49" s="283" t="s">
        <v>613</v>
      </c>
      <c r="J49" s="283" t="s">
        <v>613</v>
      </c>
      <c r="K49" s="283">
        <v>5445762</v>
      </c>
      <c r="L49" s="283">
        <v>-1242238</v>
      </c>
    </row>
    <row r="50" spans="1:12" ht="39" customHeight="1">
      <c r="A50" s="280" t="s">
        <v>586</v>
      </c>
      <c r="B50" s="281" t="s">
        <v>911</v>
      </c>
      <c r="C50" s="280" t="s">
        <v>586</v>
      </c>
      <c r="D50" s="282" t="s">
        <v>943</v>
      </c>
      <c r="E50" s="283">
        <v>19523000</v>
      </c>
      <c r="F50" s="283">
        <v>3000000</v>
      </c>
      <c r="G50" s="284">
        <v>22523000</v>
      </c>
      <c r="H50" s="283">
        <v>16296153</v>
      </c>
      <c r="I50" s="283" t="s">
        <v>613</v>
      </c>
      <c r="J50" s="283">
        <v>2097500</v>
      </c>
      <c r="K50" s="283">
        <v>18393653</v>
      </c>
      <c r="L50" s="283">
        <v>-4129347</v>
      </c>
    </row>
    <row r="51" spans="1:12" ht="39" customHeight="1">
      <c r="A51" s="280" t="s">
        <v>586</v>
      </c>
      <c r="B51" s="281" t="s">
        <v>586</v>
      </c>
      <c r="C51" s="280" t="s">
        <v>611</v>
      </c>
      <c r="D51" s="282" t="s">
        <v>944</v>
      </c>
      <c r="E51" s="283">
        <v>19523000</v>
      </c>
      <c r="F51" s="283">
        <v>3000000</v>
      </c>
      <c r="G51" s="284">
        <v>22523000</v>
      </c>
      <c r="H51" s="283">
        <v>16296153</v>
      </c>
      <c r="I51" s="283" t="s">
        <v>613</v>
      </c>
      <c r="J51" s="283">
        <v>2097500</v>
      </c>
      <c r="K51" s="283">
        <v>18393653</v>
      </c>
      <c r="L51" s="283">
        <v>-4129347</v>
      </c>
    </row>
    <row r="52" spans="1:12" ht="39" customHeight="1">
      <c r="A52" s="280" t="s">
        <v>945</v>
      </c>
      <c r="B52" s="281" t="s">
        <v>586</v>
      </c>
      <c r="C52" s="280" t="s">
        <v>586</v>
      </c>
      <c r="D52" s="282" t="s">
        <v>946</v>
      </c>
      <c r="E52" s="283">
        <v>14234000</v>
      </c>
      <c r="F52" s="283" t="s">
        <v>613</v>
      </c>
      <c r="G52" s="284">
        <v>14234000</v>
      </c>
      <c r="H52" s="283">
        <v>12792331</v>
      </c>
      <c r="I52" s="283" t="s">
        <v>613</v>
      </c>
      <c r="J52" s="283" t="s">
        <v>613</v>
      </c>
      <c r="K52" s="283">
        <v>12792331</v>
      </c>
      <c r="L52" s="283">
        <v>-1441669</v>
      </c>
    </row>
    <row r="53" spans="1:12" ht="39" customHeight="1">
      <c r="A53" s="280" t="s">
        <v>586</v>
      </c>
      <c r="B53" s="281" t="s">
        <v>728</v>
      </c>
      <c r="C53" s="280" t="s">
        <v>586</v>
      </c>
      <c r="D53" s="282" t="s">
        <v>947</v>
      </c>
      <c r="E53" s="283">
        <v>14234000</v>
      </c>
      <c r="F53" s="283" t="s">
        <v>613</v>
      </c>
      <c r="G53" s="284">
        <v>14234000</v>
      </c>
      <c r="H53" s="283">
        <v>12792331</v>
      </c>
      <c r="I53" s="283" t="s">
        <v>613</v>
      </c>
      <c r="J53" s="283" t="s">
        <v>613</v>
      </c>
      <c r="K53" s="283">
        <v>12792331</v>
      </c>
      <c r="L53" s="283">
        <v>-1441669</v>
      </c>
    </row>
    <row r="54" spans="1:12" ht="39" customHeight="1">
      <c r="A54" s="280" t="s">
        <v>586</v>
      </c>
      <c r="B54" s="281" t="s">
        <v>586</v>
      </c>
      <c r="C54" s="280" t="s">
        <v>611</v>
      </c>
      <c r="D54" s="282" t="s">
        <v>948</v>
      </c>
      <c r="E54" s="283">
        <v>14234000</v>
      </c>
      <c r="F54" s="283" t="s">
        <v>613</v>
      </c>
      <c r="G54" s="284">
        <v>14234000</v>
      </c>
      <c r="H54" s="283">
        <v>12792331</v>
      </c>
      <c r="I54" s="283" t="s">
        <v>613</v>
      </c>
      <c r="J54" s="283" t="s">
        <v>613</v>
      </c>
      <c r="K54" s="283">
        <v>12792331</v>
      </c>
      <c r="L54" s="283">
        <v>-1441669</v>
      </c>
    </row>
    <row r="55" spans="1:12" ht="39" customHeight="1">
      <c r="A55" s="280" t="s">
        <v>713</v>
      </c>
      <c r="B55" s="281" t="s">
        <v>586</v>
      </c>
      <c r="C55" s="280" t="s">
        <v>586</v>
      </c>
      <c r="D55" s="282" t="s">
        <v>949</v>
      </c>
      <c r="E55" s="283">
        <v>44938000</v>
      </c>
      <c r="F55" s="283">
        <v>19160000</v>
      </c>
      <c r="G55" s="284">
        <v>64098000</v>
      </c>
      <c r="H55" s="283">
        <v>55633442</v>
      </c>
      <c r="I55" s="283" t="s">
        <v>613</v>
      </c>
      <c r="J55" s="283">
        <v>3780000</v>
      </c>
      <c r="K55" s="283">
        <v>59413442</v>
      </c>
      <c r="L55" s="283">
        <v>-4684558</v>
      </c>
    </row>
    <row r="56" spans="1:12" ht="39" customHeight="1">
      <c r="A56" s="280" t="s">
        <v>586</v>
      </c>
      <c r="B56" s="281" t="s">
        <v>728</v>
      </c>
      <c r="C56" s="280" t="s">
        <v>586</v>
      </c>
      <c r="D56" s="282" t="s">
        <v>950</v>
      </c>
      <c r="E56" s="283">
        <v>44938000</v>
      </c>
      <c r="F56" s="283">
        <v>19160000</v>
      </c>
      <c r="G56" s="284">
        <v>64098000</v>
      </c>
      <c r="H56" s="283">
        <v>55633442</v>
      </c>
      <c r="I56" s="283" t="s">
        <v>613</v>
      </c>
      <c r="J56" s="283">
        <v>3780000</v>
      </c>
      <c r="K56" s="283">
        <v>59413442</v>
      </c>
      <c r="L56" s="283">
        <v>-4684558</v>
      </c>
    </row>
    <row r="57" spans="1:12" ht="39" customHeight="1">
      <c r="A57" s="280" t="s">
        <v>586</v>
      </c>
      <c r="B57" s="281" t="s">
        <v>586</v>
      </c>
      <c r="C57" s="280" t="s">
        <v>611</v>
      </c>
      <c r="D57" s="282" t="s">
        <v>951</v>
      </c>
      <c r="E57" s="283">
        <v>29796000</v>
      </c>
      <c r="F57" s="283">
        <v>9800000</v>
      </c>
      <c r="G57" s="284">
        <v>39596000</v>
      </c>
      <c r="H57" s="283">
        <v>36858433</v>
      </c>
      <c r="I57" s="283" t="s">
        <v>613</v>
      </c>
      <c r="J57" s="283" t="s">
        <v>613</v>
      </c>
      <c r="K57" s="283">
        <v>36858433</v>
      </c>
      <c r="L57" s="283">
        <v>-2737567</v>
      </c>
    </row>
    <row r="58" spans="1:13" ht="39" customHeight="1">
      <c r="A58" s="288" t="s">
        <v>586</v>
      </c>
      <c r="B58" s="289" t="s">
        <v>586</v>
      </c>
      <c r="C58" s="288" t="s">
        <v>617</v>
      </c>
      <c r="D58" s="290" t="s">
        <v>952</v>
      </c>
      <c r="E58" s="291">
        <v>15142000</v>
      </c>
      <c r="F58" s="291">
        <v>9360000</v>
      </c>
      <c r="G58" s="292">
        <v>24502000</v>
      </c>
      <c r="H58" s="291">
        <v>18775009</v>
      </c>
      <c r="I58" s="291" t="s">
        <v>613</v>
      </c>
      <c r="J58" s="291">
        <v>3780000</v>
      </c>
      <c r="K58" s="291">
        <v>22555009</v>
      </c>
      <c r="L58" s="291">
        <v>-1946991</v>
      </c>
      <c r="M58" s="293"/>
    </row>
    <row r="59" spans="1:12" ht="34.5" customHeight="1">
      <c r="A59" s="280" t="s">
        <v>953</v>
      </c>
      <c r="B59" s="281" t="s">
        <v>586</v>
      </c>
      <c r="C59" s="280" t="s">
        <v>586</v>
      </c>
      <c r="D59" s="282" t="s">
        <v>954</v>
      </c>
      <c r="E59" s="283">
        <v>36840000</v>
      </c>
      <c r="F59" s="283">
        <v>1409443</v>
      </c>
      <c r="G59" s="284">
        <v>38249443</v>
      </c>
      <c r="H59" s="283">
        <v>29965676</v>
      </c>
      <c r="I59" s="283" t="s">
        <v>613</v>
      </c>
      <c r="J59" s="283">
        <v>423443</v>
      </c>
      <c r="K59" s="283">
        <v>30389119</v>
      </c>
      <c r="L59" s="283">
        <v>-7860324</v>
      </c>
    </row>
    <row r="60" spans="1:12" ht="34.5" customHeight="1">
      <c r="A60" s="280" t="s">
        <v>586</v>
      </c>
      <c r="B60" s="281" t="s">
        <v>728</v>
      </c>
      <c r="C60" s="280" t="s">
        <v>586</v>
      </c>
      <c r="D60" s="282" t="s">
        <v>955</v>
      </c>
      <c r="E60" s="283">
        <v>36840000</v>
      </c>
      <c r="F60" s="283">
        <v>1409443</v>
      </c>
      <c r="G60" s="284">
        <v>38249443</v>
      </c>
      <c r="H60" s="283">
        <v>29965676</v>
      </c>
      <c r="I60" s="283" t="s">
        <v>613</v>
      </c>
      <c r="J60" s="283">
        <v>423443</v>
      </c>
      <c r="K60" s="283">
        <v>30389119</v>
      </c>
      <c r="L60" s="283">
        <v>-7860324</v>
      </c>
    </row>
    <row r="61" spans="1:12" ht="34.5" customHeight="1">
      <c r="A61" s="280" t="s">
        <v>586</v>
      </c>
      <c r="B61" s="281" t="s">
        <v>586</v>
      </c>
      <c r="C61" s="280" t="s">
        <v>611</v>
      </c>
      <c r="D61" s="282" t="s">
        <v>956</v>
      </c>
      <c r="E61" s="283">
        <v>36840000</v>
      </c>
      <c r="F61" s="283">
        <v>1409443</v>
      </c>
      <c r="G61" s="284">
        <v>38249443</v>
      </c>
      <c r="H61" s="283">
        <v>29965676</v>
      </c>
      <c r="I61" s="283" t="s">
        <v>613</v>
      </c>
      <c r="J61" s="283">
        <v>423443</v>
      </c>
      <c r="K61" s="283">
        <v>30389119</v>
      </c>
      <c r="L61" s="283">
        <v>-7860324</v>
      </c>
    </row>
    <row r="62" spans="1:12" ht="34.5" customHeight="1">
      <c r="A62" s="280" t="s">
        <v>957</v>
      </c>
      <c r="B62" s="281" t="s">
        <v>586</v>
      </c>
      <c r="C62" s="280" t="s">
        <v>586</v>
      </c>
      <c r="D62" s="282" t="s">
        <v>958</v>
      </c>
      <c r="E62" s="283">
        <v>87786000</v>
      </c>
      <c r="F62" s="283">
        <v>980000</v>
      </c>
      <c r="G62" s="284">
        <v>88766000</v>
      </c>
      <c r="H62" s="283">
        <v>78006164</v>
      </c>
      <c r="I62" s="283" t="s">
        <v>613</v>
      </c>
      <c r="J62" s="283">
        <v>198000</v>
      </c>
      <c r="K62" s="283">
        <v>78204164</v>
      </c>
      <c r="L62" s="283">
        <v>-10561836</v>
      </c>
    </row>
    <row r="63" spans="1:12" ht="34.5" customHeight="1">
      <c r="A63" s="280" t="s">
        <v>586</v>
      </c>
      <c r="B63" s="281" t="s">
        <v>728</v>
      </c>
      <c r="C63" s="280" t="s">
        <v>586</v>
      </c>
      <c r="D63" s="282" t="s">
        <v>959</v>
      </c>
      <c r="E63" s="283">
        <v>87786000</v>
      </c>
      <c r="F63" s="283">
        <v>980000</v>
      </c>
      <c r="G63" s="284">
        <v>88766000</v>
      </c>
      <c r="H63" s="283">
        <v>78006164</v>
      </c>
      <c r="I63" s="283" t="s">
        <v>613</v>
      </c>
      <c r="J63" s="283">
        <v>198000</v>
      </c>
      <c r="K63" s="283">
        <v>78204164</v>
      </c>
      <c r="L63" s="283">
        <v>-10561836</v>
      </c>
    </row>
    <row r="64" spans="1:12" ht="34.5" customHeight="1">
      <c r="A64" s="280" t="s">
        <v>586</v>
      </c>
      <c r="B64" s="281" t="s">
        <v>586</v>
      </c>
      <c r="C64" s="280" t="s">
        <v>611</v>
      </c>
      <c r="D64" s="282" t="s">
        <v>960</v>
      </c>
      <c r="E64" s="283">
        <v>33095000</v>
      </c>
      <c r="F64" s="283">
        <v>300000</v>
      </c>
      <c r="G64" s="284">
        <v>33395000</v>
      </c>
      <c r="H64" s="283">
        <v>31007011</v>
      </c>
      <c r="I64" s="283" t="s">
        <v>613</v>
      </c>
      <c r="J64" s="283" t="s">
        <v>613</v>
      </c>
      <c r="K64" s="283">
        <v>31007011</v>
      </c>
      <c r="L64" s="283">
        <v>-2387989</v>
      </c>
    </row>
    <row r="65" spans="1:12" ht="34.5" customHeight="1">
      <c r="A65" s="280" t="s">
        <v>586</v>
      </c>
      <c r="B65" s="281" t="s">
        <v>586</v>
      </c>
      <c r="C65" s="280" t="s">
        <v>617</v>
      </c>
      <c r="D65" s="282" t="s">
        <v>961</v>
      </c>
      <c r="E65" s="283">
        <v>54691000</v>
      </c>
      <c r="F65" s="283">
        <v>680000</v>
      </c>
      <c r="G65" s="284">
        <v>55371000</v>
      </c>
      <c r="H65" s="283">
        <v>46999153</v>
      </c>
      <c r="I65" s="283" t="s">
        <v>613</v>
      </c>
      <c r="J65" s="283">
        <v>198000</v>
      </c>
      <c r="K65" s="283">
        <v>47197153</v>
      </c>
      <c r="L65" s="283">
        <v>-8173847</v>
      </c>
    </row>
    <row r="66" spans="1:12" ht="34.5" customHeight="1">
      <c r="A66" s="280" t="s">
        <v>962</v>
      </c>
      <c r="B66" s="281" t="s">
        <v>586</v>
      </c>
      <c r="C66" s="280" t="s">
        <v>586</v>
      </c>
      <c r="D66" s="282" t="s">
        <v>963</v>
      </c>
      <c r="E66" s="283">
        <v>13695000</v>
      </c>
      <c r="F66" s="283">
        <v>20000</v>
      </c>
      <c r="G66" s="284">
        <f>G67+G69</f>
        <v>13715000</v>
      </c>
      <c r="H66" s="283">
        <v>10920820</v>
      </c>
      <c r="I66" s="283" t="s">
        <v>613</v>
      </c>
      <c r="J66" s="283" t="s">
        <v>613</v>
      </c>
      <c r="K66" s="283">
        <v>10920820</v>
      </c>
      <c r="L66" s="283">
        <f>L67+L69</f>
        <v>-2794180</v>
      </c>
    </row>
    <row r="67" spans="1:12" ht="34.5" customHeight="1">
      <c r="A67" s="280" t="s">
        <v>586</v>
      </c>
      <c r="B67" s="281" t="s">
        <v>911</v>
      </c>
      <c r="C67" s="280" t="s">
        <v>586</v>
      </c>
      <c r="D67" s="282" t="s">
        <v>964</v>
      </c>
      <c r="E67" s="283">
        <v>13575000</v>
      </c>
      <c r="F67" s="283" t="s">
        <v>613</v>
      </c>
      <c r="G67" s="284">
        <v>13575000</v>
      </c>
      <c r="H67" s="283">
        <v>10786072</v>
      </c>
      <c r="I67" s="283" t="s">
        <v>613</v>
      </c>
      <c r="J67" s="283" t="s">
        <v>613</v>
      </c>
      <c r="K67" s="283">
        <v>10786072</v>
      </c>
      <c r="L67" s="283">
        <v>-2788928</v>
      </c>
    </row>
    <row r="68" spans="1:12" ht="34.5" customHeight="1">
      <c r="A68" s="280" t="s">
        <v>586</v>
      </c>
      <c r="B68" s="281" t="s">
        <v>586</v>
      </c>
      <c r="C68" s="280" t="s">
        <v>611</v>
      </c>
      <c r="D68" s="282" t="s">
        <v>965</v>
      </c>
      <c r="E68" s="283">
        <v>13575000</v>
      </c>
      <c r="F68" s="283" t="s">
        <v>613</v>
      </c>
      <c r="G68" s="284">
        <v>13575000</v>
      </c>
      <c r="H68" s="283">
        <v>10786072</v>
      </c>
      <c r="I68" s="283" t="s">
        <v>613</v>
      </c>
      <c r="J68" s="283" t="s">
        <v>613</v>
      </c>
      <c r="K68" s="283">
        <v>10786072</v>
      </c>
      <c r="L68" s="283">
        <v>-2788928</v>
      </c>
    </row>
    <row r="69" spans="1:12" ht="34.5" customHeight="1">
      <c r="A69" s="280" t="s">
        <v>586</v>
      </c>
      <c r="B69" s="281" t="s">
        <v>966</v>
      </c>
      <c r="C69" s="280" t="s">
        <v>586</v>
      </c>
      <c r="D69" s="282" t="s">
        <v>967</v>
      </c>
      <c r="E69" s="283">
        <v>120000</v>
      </c>
      <c r="F69" s="283">
        <v>20000</v>
      </c>
      <c r="G69" s="284">
        <f>SUM(E69:F69)</f>
        <v>140000</v>
      </c>
      <c r="H69" s="283">
        <v>134748</v>
      </c>
      <c r="I69" s="283" t="s">
        <v>613</v>
      </c>
      <c r="J69" s="283" t="s">
        <v>613</v>
      </c>
      <c r="K69" s="283">
        <v>134748</v>
      </c>
      <c r="L69" s="283">
        <v>-5252</v>
      </c>
    </row>
    <row r="70" spans="1:12" ht="34.5" customHeight="1">
      <c r="A70" s="280" t="s">
        <v>586</v>
      </c>
      <c r="B70" s="281" t="s">
        <v>586</v>
      </c>
      <c r="C70" s="280" t="s">
        <v>611</v>
      </c>
      <c r="D70" s="282" t="s">
        <v>968</v>
      </c>
      <c r="E70" s="283">
        <v>120000</v>
      </c>
      <c r="F70" s="283">
        <v>20000</v>
      </c>
      <c r="G70" s="284">
        <f>SUM(E70:F70)</f>
        <v>140000</v>
      </c>
      <c r="H70" s="283">
        <v>134748</v>
      </c>
      <c r="I70" s="283" t="s">
        <v>613</v>
      </c>
      <c r="J70" s="283" t="s">
        <v>613</v>
      </c>
      <c r="K70" s="283">
        <v>134748</v>
      </c>
      <c r="L70" s="283">
        <v>-5252</v>
      </c>
    </row>
    <row r="71" spans="1:12" ht="34.5" customHeight="1">
      <c r="A71" s="280" t="s">
        <v>969</v>
      </c>
      <c r="B71" s="281" t="s">
        <v>586</v>
      </c>
      <c r="C71" s="280" t="s">
        <v>586</v>
      </c>
      <c r="D71" s="282" t="s">
        <v>970</v>
      </c>
      <c r="E71" s="283">
        <v>2500000</v>
      </c>
      <c r="F71" s="283" t="s">
        <v>613</v>
      </c>
      <c r="G71" s="284">
        <v>2500000</v>
      </c>
      <c r="H71" s="283">
        <v>1351325</v>
      </c>
      <c r="I71" s="283" t="s">
        <v>613</v>
      </c>
      <c r="J71" s="283" t="s">
        <v>613</v>
      </c>
      <c r="K71" s="283">
        <v>1351325</v>
      </c>
      <c r="L71" s="283">
        <v>-1148675</v>
      </c>
    </row>
    <row r="72" spans="1:12" ht="34.5" customHeight="1">
      <c r="A72" s="280" t="s">
        <v>586</v>
      </c>
      <c r="B72" s="281" t="s">
        <v>728</v>
      </c>
      <c r="C72" s="280" t="s">
        <v>586</v>
      </c>
      <c r="D72" s="282" t="s">
        <v>971</v>
      </c>
      <c r="E72" s="283">
        <v>2500000</v>
      </c>
      <c r="F72" s="283" t="s">
        <v>613</v>
      </c>
      <c r="G72" s="284">
        <v>2500000</v>
      </c>
      <c r="H72" s="283">
        <v>1351325</v>
      </c>
      <c r="I72" s="283" t="s">
        <v>613</v>
      </c>
      <c r="J72" s="283" t="s">
        <v>613</v>
      </c>
      <c r="K72" s="283">
        <v>1351325</v>
      </c>
      <c r="L72" s="283">
        <v>-1148675</v>
      </c>
    </row>
    <row r="73" spans="1:12" ht="34.5" customHeight="1">
      <c r="A73" s="280" t="s">
        <v>586</v>
      </c>
      <c r="B73" s="281" t="s">
        <v>586</v>
      </c>
      <c r="C73" s="280" t="s">
        <v>611</v>
      </c>
      <c r="D73" s="282" t="s">
        <v>972</v>
      </c>
      <c r="E73" s="283">
        <v>2500000</v>
      </c>
      <c r="F73" s="283" t="s">
        <v>613</v>
      </c>
      <c r="G73" s="284">
        <v>2500000</v>
      </c>
      <c r="H73" s="283">
        <v>1351325</v>
      </c>
      <c r="I73" s="283" t="s">
        <v>613</v>
      </c>
      <c r="J73" s="283" t="s">
        <v>613</v>
      </c>
      <c r="K73" s="283">
        <v>1351325</v>
      </c>
      <c r="L73" s="283">
        <v>-1148675</v>
      </c>
    </row>
    <row r="74" ht="34.5" customHeight="1"/>
    <row r="75" ht="34.5" customHeight="1"/>
    <row r="76" ht="34.5" customHeight="1"/>
    <row r="77" ht="34.5" customHeight="1"/>
    <row r="78" spans="1:13" ht="34.5" customHeight="1">
      <c r="A78" s="288"/>
      <c r="B78" s="289"/>
      <c r="C78" s="288"/>
      <c r="D78" s="290"/>
      <c r="E78" s="291"/>
      <c r="F78" s="291"/>
      <c r="G78" s="292"/>
      <c r="H78" s="291"/>
      <c r="I78" s="291"/>
      <c r="J78" s="291"/>
      <c r="K78" s="291"/>
      <c r="L78" s="291"/>
      <c r="M78" s="293"/>
    </row>
    <row r="79" ht="34.5" customHeight="1"/>
    <row r="80" ht="12" customHeight="1"/>
    <row r="105" spans="1:13" ht="13.5">
      <c r="A105" s="288"/>
      <c r="B105" s="289"/>
      <c r="C105" s="288"/>
      <c r="D105" s="290"/>
      <c r="E105" s="291"/>
      <c r="F105" s="291"/>
      <c r="G105" s="292"/>
      <c r="H105" s="291"/>
      <c r="I105" s="291"/>
      <c r="J105" s="291"/>
      <c r="K105" s="291"/>
      <c r="L105" s="291"/>
      <c r="M105" s="293"/>
    </row>
  </sheetData>
  <sheetProtection/>
  <mergeCells count="11">
    <mergeCell ref="M4:M5"/>
    <mergeCell ref="A4:D4"/>
    <mergeCell ref="E4:G4"/>
    <mergeCell ref="H4:K4"/>
    <mergeCell ref="L4:L5"/>
    <mergeCell ref="A3:D3"/>
    <mergeCell ref="H1:M1"/>
    <mergeCell ref="A1:G1"/>
    <mergeCell ref="H2:I2"/>
    <mergeCell ref="F2:G2"/>
    <mergeCell ref="A2:B2"/>
  </mergeCells>
  <printOptions horizontalCentered="1"/>
  <pageMargins left="0.3937007874015748" right="0.3937007874015748" top="0.5118110236220472" bottom="0.5905511811023623" header="0.5118110236220472" footer="0.31496062992125984"/>
  <pageSetup firstPageNumber="24" useFirstPageNumber="1" horizontalDpi="600" verticalDpi="600" orientation="portrait" pageOrder="overThenDown" paperSize="9" scale="99" r:id="rId1"/>
  <headerFooter alignWithMargins="0">
    <oddFooter>&amp;L&amp;C&amp;P&amp;R</oddFooter>
  </headerFooter>
  <rowBreaks count="4" manualBreakCount="4">
    <brk id="23" max="12" man="1"/>
    <brk id="41" max="255" man="1"/>
    <brk id="58" max="12" man="1"/>
    <brk id="79" max="12" man="1"/>
  </rowBreaks>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M78"/>
  <sheetViews>
    <sheetView zoomScale="75" zoomScaleNormal="75" zoomScalePageLayoutView="0" workbookViewId="0" topLeftCell="A1">
      <selection activeCell="G8" sqref="G8"/>
    </sheetView>
  </sheetViews>
  <sheetFormatPr defaultColWidth="10.16015625" defaultRowHeight="11.25"/>
  <cols>
    <col min="1" max="1" width="4.83203125" style="280" customWidth="1"/>
    <col min="2" max="2" width="4.83203125" style="281" customWidth="1"/>
    <col min="3" max="3" width="4.83203125" style="280" customWidth="1"/>
    <col min="4" max="4" width="36.33203125" style="282" customWidth="1"/>
    <col min="5" max="6" width="18.5" style="283" customWidth="1"/>
    <col min="7" max="7" width="18.5" style="284" customWidth="1"/>
    <col min="8" max="12" width="18.5" style="283" customWidth="1"/>
    <col min="13" max="13" width="18.5" style="285" customWidth="1"/>
    <col min="14" max="14" width="23" style="286" customWidth="1"/>
    <col min="15" max="16384" width="10.16015625" style="286" customWidth="1"/>
  </cols>
  <sheetData>
    <row r="1" spans="1:13" s="268" customFormat="1" ht="24.75">
      <c r="A1" s="927" t="s">
        <v>587</v>
      </c>
      <c r="B1" s="927"/>
      <c r="C1" s="927"/>
      <c r="D1" s="927"/>
      <c r="E1" s="927"/>
      <c r="F1" s="927"/>
      <c r="G1" s="927"/>
      <c r="H1" s="926" t="s">
        <v>588</v>
      </c>
      <c r="I1" s="926"/>
      <c r="J1" s="926"/>
      <c r="K1" s="926"/>
      <c r="L1" s="926"/>
      <c r="M1" s="926"/>
    </row>
    <row r="2" spans="1:12" s="268" customFormat="1" ht="30" customHeight="1">
      <c r="A2" s="930"/>
      <c r="B2" s="930"/>
      <c r="C2" s="270"/>
      <c r="D2" s="271"/>
      <c r="E2" s="272"/>
      <c r="F2" s="929" t="s">
        <v>894</v>
      </c>
      <c r="G2" s="929"/>
      <c r="H2" s="928" t="s">
        <v>590</v>
      </c>
      <c r="I2" s="928"/>
      <c r="J2" s="272"/>
      <c r="K2" s="272"/>
      <c r="L2" s="272"/>
    </row>
    <row r="3" spans="1:13" s="268" customFormat="1" ht="16.5">
      <c r="A3" s="925" t="s">
        <v>755</v>
      </c>
      <c r="B3" s="925"/>
      <c r="C3" s="925"/>
      <c r="D3" s="925"/>
      <c r="E3" s="272"/>
      <c r="F3" s="272"/>
      <c r="G3" s="274" t="s">
        <v>686</v>
      </c>
      <c r="H3" s="273" t="s">
        <v>593</v>
      </c>
      <c r="I3" s="271"/>
      <c r="J3" s="272"/>
      <c r="K3" s="272"/>
      <c r="L3" s="272"/>
      <c r="M3" s="269" t="s">
        <v>895</v>
      </c>
    </row>
    <row r="4" spans="1:13" s="277" customFormat="1" ht="19.5" customHeight="1">
      <c r="A4" s="933" t="s">
        <v>595</v>
      </c>
      <c r="B4" s="933"/>
      <c r="C4" s="933"/>
      <c r="D4" s="933"/>
      <c r="E4" s="934" t="s">
        <v>596</v>
      </c>
      <c r="F4" s="934"/>
      <c r="G4" s="934"/>
      <c r="H4" s="934" t="s">
        <v>597</v>
      </c>
      <c r="I4" s="934"/>
      <c r="J4" s="934"/>
      <c r="K4" s="934"/>
      <c r="L4" s="934" t="s">
        <v>677</v>
      </c>
      <c r="M4" s="933" t="s">
        <v>678</v>
      </c>
    </row>
    <row r="5" spans="1:13" s="277" customFormat="1" ht="19.5" customHeight="1">
      <c r="A5" s="278" t="s">
        <v>600</v>
      </c>
      <c r="B5" s="279" t="s">
        <v>601</v>
      </c>
      <c r="C5" s="278" t="s">
        <v>896</v>
      </c>
      <c r="D5" s="275" t="s">
        <v>604</v>
      </c>
      <c r="E5" s="276" t="s">
        <v>605</v>
      </c>
      <c r="F5" s="276" t="s">
        <v>679</v>
      </c>
      <c r="G5" s="276" t="s">
        <v>680</v>
      </c>
      <c r="H5" s="276" t="s">
        <v>608</v>
      </c>
      <c r="I5" s="276" t="s">
        <v>723</v>
      </c>
      <c r="J5" s="276" t="s">
        <v>610</v>
      </c>
      <c r="K5" s="276" t="s">
        <v>680</v>
      </c>
      <c r="L5" s="934"/>
      <c r="M5" s="933"/>
    </row>
    <row r="6" spans="1:12" ht="27">
      <c r="A6" s="280" t="s">
        <v>586</v>
      </c>
      <c r="B6" s="281" t="s">
        <v>586</v>
      </c>
      <c r="C6" s="280" t="s">
        <v>586</v>
      </c>
      <c r="D6" s="282" t="s">
        <v>976</v>
      </c>
      <c r="E6" s="283">
        <f>E7+E10+E15+E18+E21+E24+E28+E31+E34+E37+E40+E43</f>
        <v>160103000</v>
      </c>
      <c r="F6" s="283">
        <v>167349957</v>
      </c>
      <c r="G6" s="284">
        <f>G7+G10+G15+G18+G21+G24+G28+G31+G34+G37+G40+G43</f>
        <v>327452957</v>
      </c>
      <c r="H6" s="283">
        <v>37529815</v>
      </c>
      <c r="I6" s="734">
        <v>0</v>
      </c>
      <c r="J6" s="283">
        <v>261649516</v>
      </c>
      <c r="K6" s="283">
        <f>K7+K10+K15+K18+K21+K24+K28+K31+K34+K37+K40</f>
        <v>299179331</v>
      </c>
      <c r="L6" s="283">
        <f>L7+L10+L15+L18+L21+L24+L28+L31+L34+L37+L40+L43</f>
        <v>-28273626</v>
      </c>
    </row>
    <row r="7" spans="1:12" ht="39" customHeight="1">
      <c r="A7" s="280" t="s">
        <v>611</v>
      </c>
      <c r="B7" s="281" t="s">
        <v>586</v>
      </c>
      <c r="C7" s="280" t="s">
        <v>586</v>
      </c>
      <c r="D7" s="282" t="s">
        <v>899</v>
      </c>
      <c r="E7" s="283">
        <v>1350000</v>
      </c>
      <c r="F7" s="283">
        <v>281000</v>
      </c>
      <c r="G7" s="284">
        <v>1631000</v>
      </c>
      <c r="H7" s="283">
        <v>1513374</v>
      </c>
      <c r="I7" s="283" t="s">
        <v>613</v>
      </c>
      <c r="J7" s="283" t="s">
        <v>613</v>
      </c>
      <c r="K7" s="283">
        <v>1513374</v>
      </c>
      <c r="L7" s="283">
        <v>-117626</v>
      </c>
    </row>
    <row r="8" spans="1:12" ht="39" customHeight="1">
      <c r="A8" s="280" t="s">
        <v>586</v>
      </c>
      <c r="B8" s="281" t="s">
        <v>728</v>
      </c>
      <c r="C8" s="280" t="s">
        <v>586</v>
      </c>
      <c r="D8" s="282" t="s">
        <v>900</v>
      </c>
      <c r="E8" s="283">
        <v>1350000</v>
      </c>
      <c r="F8" s="283">
        <v>281000</v>
      </c>
      <c r="G8" s="284">
        <v>1631000</v>
      </c>
      <c r="H8" s="283">
        <v>1513374</v>
      </c>
      <c r="I8" s="283" t="s">
        <v>613</v>
      </c>
      <c r="J8" s="283" t="s">
        <v>613</v>
      </c>
      <c r="K8" s="283">
        <v>1513374</v>
      </c>
      <c r="L8" s="283">
        <v>-117626</v>
      </c>
    </row>
    <row r="9" spans="1:12" ht="39" customHeight="1">
      <c r="A9" s="280" t="s">
        <v>586</v>
      </c>
      <c r="B9" s="281" t="s">
        <v>586</v>
      </c>
      <c r="C9" s="280" t="s">
        <v>611</v>
      </c>
      <c r="D9" s="282" t="s">
        <v>977</v>
      </c>
      <c r="E9" s="283">
        <v>1350000</v>
      </c>
      <c r="F9" s="283">
        <v>281000</v>
      </c>
      <c r="G9" s="284">
        <v>1631000</v>
      </c>
      <c r="H9" s="283">
        <v>1513374</v>
      </c>
      <c r="I9" s="283" t="s">
        <v>613</v>
      </c>
      <c r="J9" s="283" t="s">
        <v>613</v>
      </c>
      <c r="K9" s="283">
        <v>1513374</v>
      </c>
      <c r="L9" s="283">
        <v>-117626</v>
      </c>
    </row>
    <row r="10" spans="1:12" ht="39" customHeight="1">
      <c r="A10" s="280" t="s">
        <v>617</v>
      </c>
      <c r="B10" s="281" t="s">
        <v>586</v>
      </c>
      <c r="C10" s="280" t="s">
        <v>586</v>
      </c>
      <c r="D10" s="282" t="s">
        <v>905</v>
      </c>
      <c r="E10" s="283">
        <v>34375000</v>
      </c>
      <c r="F10" s="283">
        <v>20305000</v>
      </c>
      <c r="G10" s="284">
        <v>54680000</v>
      </c>
      <c r="H10" s="283">
        <v>9861254</v>
      </c>
      <c r="I10" s="283" t="s">
        <v>613</v>
      </c>
      <c r="J10" s="283">
        <v>42058440</v>
      </c>
      <c r="K10" s="283">
        <v>51919694</v>
      </c>
      <c r="L10" s="283">
        <v>-2760306</v>
      </c>
    </row>
    <row r="11" spans="1:12" ht="39" customHeight="1">
      <c r="A11" s="280" t="s">
        <v>586</v>
      </c>
      <c r="B11" s="281" t="s">
        <v>728</v>
      </c>
      <c r="C11" s="280" t="s">
        <v>586</v>
      </c>
      <c r="D11" s="282" t="s">
        <v>906</v>
      </c>
      <c r="E11" s="283">
        <v>33660000</v>
      </c>
      <c r="F11" s="283">
        <v>1208000</v>
      </c>
      <c r="G11" s="284">
        <v>34868000</v>
      </c>
      <c r="H11" s="283">
        <v>9563200</v>
      </c>
      <c r="I11" s="283" t="s">
        <v>613</v>
      </c>
      <c r="J11" s="283">
        <v>23944160</v>
      </c>
      <c r="K11" s="283">
        <v>33507360</v>
      </c>
      <c r="L11" s="283">
        <v>-1360640</v>
      </c>
    </row>
    <row r="12" spans="1:12" ht="39" customHeight="1">
      <c r="A12" s="280" t="s">
        <v>586</v>
      </c>
      <c r="B12" s="281" t="s">
        <v>586</v>
      </c>
      <c r="C12" s="280" t="s">
        <v>611</v>
      </c>
      <c r="D12" s="282" t="s">
        <v>978</v>
      </c>
      <c r="E12" s="283">
        <v>33660000</v>
      </c>
      <c r="F12" s="283">
        <v>1208000</v>
      </c>
      <c r="G12" s="284">
        <v>34868000</v>
      </c>
      <c r="H12" s="283">
        <v>9563200</v>
      </c>
      <c r="I12" s="283" t="s">
        <v>613</v>
      </c>
      <c r="J12" s="283">
        <v>23944160</v>
      </c>
      <c r="K12" s="283">
        <v>33507360</v>
      </c>
      <c r="L12" s="283">
        <v>-1360640</v>
      </c>
    </row>
    <row r="13" spans="1:12" ht="39" customHeight="1">
      <c r="A13" s="280" t="s">
        <v>586</v>
      </c>
      <c r="B13" s="281" t="s">
        <v>911</v>
      </c>
      <c r="C13" s="280" t="s">
        <v>586</v>
      </c>
      <c r="D13" s="282" t="s">
        <v>912</v>
      </c>
      <c r="E13" s="283">
        <v>715000</v>
      </c>
      <c r="F13" s="283">
        <v>19097000</v>
      </c>
      <c r="G13" s="284">
        <v>19812000</v>
      </c>
      <c r="H13" s="283">
        <v>298054</v>
      </c>
      <c r="I13" s="283" t="s">
        <v>613</v>
      </c>
      <c r="J13" s="283">
        <v>18114280</v>
      </c>
      <c r="K13" s="283">
        <v>18412334</v>
      </c>
      <c r="L13" s="283">
        <v>-1399666</v>
      </c>
    </row>
    <row r="14" spans="1:12" ht="39" customHeight="1">
      <c r="A14" s="280" t="s">
        <v>586</v>
      </c>
      <c r="B14" s="281" t="s">
        <v>586</v>
      </c>
      <c r="C14" s="280" t="s">
        <v>611</v>
      </c>
      <c r="D14" s="282" t="s">
        <v>979</v>
      </c>
      <c r="E14" s="283">
        <v>715000</v>
      </c>
      <c r="F14" s="283">
        <v>19097000</v>
      </c>
      <c r="G14" s="284">
        <v>19812000</v>
      </c>
      <c r="H14" s="283">
        <v>298054</v>
      </c>
      <c r="I14" s="283" t="s">
        <v>613</v>
      </c>
      <c r="J14" s="283">
        <v>18114280</v>
      </c>
      <c r="K14" s="287">
        <v>18412334</v>
      </c>
      <c r="L14" s="283">
        <v>-1399666</v>
      </c>
    </row>
    <row r="15" spans="1:12" ht="39" customHeight="1">
      <c r="A15" s="280" t="s">
        <v>620</v>
      </c>
      <c r="B15" s="281" t="s">
        <v>586</v>
      </c>
      <c r="C15" s="280" t="s">
        <v>586</v>
      </c>
      <c r="D15" s="282" t="s">
        <v>917</v>
      </c>
      <c r="E15" s="283">
        <v>130000</v>
      </c>
      <c r="F15" s="283" t="s">
        <v>613</v>
      </c>
      <c r="G15" s="284">
        <v>130000</v>
      </c>
      <c r="H15" s="283">
        <v>122532</v>
      </c>
      <c r="I15" s="283" t="s">
        <v>613</v>
      </c>
      <c r="J15" s="283" t="s">
        <v>613</v>
      </c>
      <c r="K15" s="283">
        <v>122532</v>
      </c>
      <c r="L15" s="283">
        <v>-7468</v>
      </c>
    </row>
    <row r="16" spans="1:12" ht="39" customHeight="1">
      <c r="A16" s="280" t="s">
        <v>586</v>
      </c>
      <c r="B16" s="281" t="s">
        <v>728</v>
      </c>
      <c r="C16" s="280" t="s">
        <v>586</v>
      </c>
      <c r="D16" s="282" t="s">
        <v>918</v>
      </c>
      <c r="E16" s="283">
        <v>130000</v>
      </c>
      <c r="F16" s="283" t="s">
        <v>613</v>
      </c>
      <c r="G16" s="284">
        <v>130000</v>
      </c>
      <c r="H16" s="283">
        <v>122532</v>
      </c>
      <c r="I16" s="283" t="s">
        <v>613</v>
      </c>
      <c r="J16" s="283" t="s">
        <v>613</v>
      </c>
      <c r="K16" s="283">
        <v>122532</v>
      </c>
      <c r="L16" s="283">
        <v>-7468</v>
      </c>
    </row>
    <row r="17" spans="1:12" ht="39" customHeight="1">
      <c r="A17" s="280" t="s">
        <v>586</v>
      </c>
      <c r="B17" s="281" t="s">
        <v>586</v>
      </c>
      <c r="C17" s="280" t="s">
        <v>611</v>
      </c>
      <c r="D17" s="282" t="s">
        <v>980</v>
      </c>
      <c r="E17" s="283">
        <v>130000</v>
      </c>
      <c r="F17" s="283" t="s">
        <v>613</v>
      </c>
      <c r="G17" s="284">
        <v>130000</v>
      </c>
      <c r="H17" s="283">
        <v>122532</v>
      </c>
      <c r="I17" s="283" t="s">
        <v>613</v>
      </c>
      <c r="J17" s="283" t="s">
        <v>613</v>
      </c>
      <c r="K17" s="283">
        <v>122532</v>
      </c>
      <c r="L17" s="283">
        <v>-7468</v>
      </c>
    </row>
    <row r="18" spans="1:12" ht="39" customHeight="1">
      <c r="A18" s="280" t="s">
        <v>623</v>
      </c>
      <c r="B18" s="281" t="s">
        <v>586</v>
      </c>
      <c r="C18" s="280" t="s">
        <v>586</v>
      </c>
      <c r="D18" s="282" t="s">
        <v>921</v>
      </c>
      <c r="E18" s="283">
        <v>5250000</v>
      </c>
      <c r="F18" s="283">
        <v>8000000</v>
      </c>
      <c r="G18" s="284">
        <v>13250000</v>
      </c>
      <c r="H18" s="283" t="s">
        <v>613</v>
      </c>
      <c r="I18" s="283" t="s">
        <v>613</v>
      </c>
      <c r="J18" s="283">
        <v>13250000</v>
      </c>
      <c r="K18" s="283">
        <v>13250000</v>
      </c>
      <c r="L18" s="734">
        <v>0</v>
      </c>
    </row>
    <row r="19" spans="1:12" ht="39" customHeight="1">
      <c r="A19" s="280" t="s">
        <v>586</v>
      </c>
      <c r="B19" s="281" t="s">
        <v>728</v>
      </c>
      <c r="C19" s="280" t="s">
        <v>586</v>
      </c>
      <c r="D19" s="282" t="s">
        <v>924</v>
      </c>
      <c r="E19" s="283">
        <v>5250000</v>
      </c>
      <c r="F19" s="283">
        <v>8000000</v>
      </c>
      <c r="G19" s="284">
        <v>13250000</v>
      </c>
      <c r="H19" s="283" t="s">
        <v>613</v>
      </c>
      <c r="I19" s="283" t="s">
        <v>613</v>
      </c>
      <c r="J19" s="283">
        <v>13250000</v>
      </c>
      <c r="K19" s="283">
        <v>13250000</v>
      </c>
      <c r="L19" s="283" t="s">
        <v>613</v>
      </c>
    </row>
    <row r="20" spans="1:12" ht="39" customHeight="1">
      <c r="A20" s="280" t="s">
        <v>586</v>
      </c>
      <c r="B20" s="281" t="s">
        <v>586</v>
      </c>
      <c r="C20" s="280" t="s">
        <v>611</v>
      </c>
      <c r="D20" s="282" t="s">
        <v>981</v>
      </c>
      <c r="E20" s="283">
        <v>5250000</v>
      </c>
      <c r="F20" s="283">
        <v>8000000</v>
      </c>
      <c r="G20" s="284">
        <v>13250000</v>
      </c>
      <c r="H20" s="283" t="s">
        <v>613</v>
      </c>
      <c r="I20" s="283" t="s">
        <v>613</v>
      </c>
      <c r="J20" s="283">
        <v>13250000</v>
      </c>
      <c r="K20" s="283">
        <v>13250000</v>
      </c>
      <c r="L20" s="283" t="s">
        <v>613</v>
      </c>
    </row>
    <row r="21" spans="1:12" ht="39" customHeight="1">
      <c r="A21" s="280" t="s">
        <v>626</v>
      </c>
      <c r="B21" s="281" t="s">
        <v>586</v>
      </c>
      <c r="C21" s="280" t="s">
        <v>586</v>
      </c>
      <c r="D21" s="282" t="s">
        <v>926</v>
      </c>
      <c r="E21" s="283">
        <v>13630000</v>
      </c>
      <c r="F21" s="283">
        <v>5200000</v>
      </c>
      <c r="G21" s="284">
        <v>18830000</v>
      </c>
      <c r="H21" s="283">
        <v>525852</v>
      </c>
      <c r="I21" s="283" t="s">
        <v>613</v>
      </c>
      <c r="J21" s="283">
        <v>18260000</v>
      </c>
      <c r="K21" s="283">
        <v>18785852</v>
      </c>
      <c r="L21" s="283">
        <v>-44148</v>
      </c>
    </row>
    <row r="22" spans="1:12" ht="39" customHeight="1">
      <c r="A22" s="280" t="s">
        <v>586</v>
      </c>
      <c r="B22" s="281" t="s">
        <v>728</v>
      </c>
      <c r="C22" s="280" t="s">
        <v>586</v>
      </c>
      <c r="D22" s="282" t="s">
        <v>929</v>
      </c>
      <c r="E22" s="283">
        <v>13630000</v>
      </c>
      <c r="F22" s="283">
        <v>5200000</v>
      </c>
      <c r="G22" s="284">
        <v>18830000</v>
      </c>
      <c r="H22" s="283">
        <v>525852</v>
      </c>
      <c r="I22" s="283" t="s">
        <v>613</v>
      </c>
      <c r="J22" s="283">
        <v>18260000</v>
      </c>
      <c r="K22" s="283">
        <v>18785852</v>
      </c>
      <c r="L22" s="283">
        <v>-44148</v>
      </c>
    </row>
    <row r="23" spans="1:13" ht="39" customHeight="1">
      <c r="A23" s="288" t="s">
        <v>586</v>
      </c>
      <c r="B23" s="289" t="s">
        <v>586</v>
      </c>
      <c r="C23" s="288" t="s">
        <v>611</v>
      </c>
      <c r="D23" s="290" t="s">
        <v>982</v>
      </c>
      <c r="E23" s="291">
        <v>13630000</v>
      </c>
      <c r="F23" s="291">
        <v>5200000</v>
      </c>
      <c r="G23" s="292">
        <v>18830000</v>
      </c>
      <c r="H23" s="291">
        <v>525852</v>
      </c>
      <c r="I23" s="291" t="s">
        <v>613</v>
      </c>
      <c r="J23" s="291">
        <v>18260000</v>
      </c>
      <c r="K23" s="291">
        <v>18785852</v>
      </c>
      <c r="L23" s="291">
        <v>-44148</v>
      </c>
      <c r="M23" s="293"/>
    </row>
    <row r="24" spans="1:12" ht="40.5" customHeight="1">
      <c r="A24" s="280" t="s">
        <v>630</v>
      </c>
      <c r="B24" s="281" t="s">
        <v>586</v>
      </c>
      <c r="C24" s="280" t="s">
        <v>586</v>
      </c>
      <c r="D24" s="282" t="s">
        <v>931</v>
      </c>
      <c r="E24" s="283">
        <v>12607000</v>
      </c>
      <c r="F24" s="283">
        <v>1626000</v>
      </c>
      <c r="G24" s="284">
        <v>14233000</v>
      </c>
      <c r="H24" s="283">
        <v>1063586</v>
      </c>
      <c r="I24" s="283" t="s">
        <v>613</v>
      </c>
      <c r="J24" s="283">
        <v>12793400</v>
      </c>
      <c r="K24" s="283">
        <v>13856986</v>
      </c>
      <c r="L24" s="283">
        <v>-376014</v>
      </c>
    </row>
    <row r="25" spans="1:12" ht="40.5" customHeight="1">
      <c r="A25" s="280" t="s">
        <v>586</v>
      </c>
      <c r="B25" s="281" t="s">
        <v>728</v>
      </c>
      <c r="C25" s="280" t="s">
        <v>586</v>
      </c>
      <c r="D25" s="282" t="s">
        <v>932</v>
      </c>
      <c r="E25" s="283">
        <v>12607000</v>
      </c>
      <c r="F25" s="283">
        <v>1626000</v>
      </c>
      <c r="G25" s="284">
        <v>14233000</v>
      </c>
      <c r="H25" s="283">
        <v>1063586</v>
      </c>
      <c r="I25" s="283" t="s">
        <v>613</v>
      </c>
      <c r="J25" s="283">
        <v>12793400</v>
      </c>
      <c r="K25" s="283">
        <v>13856986</v>
      </c>
      <c r="L25" s="283">
        <v>-376014</v>
      </c>
    </row>
    <row r="26" spans="1:12" ht="40.5" customHeight="1">
      <c r="A26" s="280" t="s">
        <v>586</v>
      </c>
      <c r="B26" s="281" t="s">
        <v>586</v>
      </c>
      <c r="C26" s="280" t="s">
        <v>611</v>
      </c>
      <c r="D26" s="282" t="s">
        <v>983</v>
      </c>
      <c r="E26" s="283">
        <v>11500000</v>
      </c>
      <c r="F26" s="283" t="s">
        <v>613</v>
      </c>
      <c r="G26" s="284">
        <v>11500000</v>
      </c>
      <c r="H26" s="283">
        <v>432916</v>
      </c>
      <c r="I26" s="283" t="s">
        <v>613</v>
      </c>
      <c r="J26" s="283">
        <v>10700000</v>
      </c>
      <c r="K26" s="283">
        <v>11132916</v>
      </c>
      <c r="L26" s="283">
        <v>-367084</v>
      </c>
    </row>
    <row r="27" spans="1:12" ht="40.5" customHeight="1">
      <c r="A27" s="280" t="s">
        <v>586</v>
      </c>
      <c r="B27" s="281" t="s">
        <v>586</v>
      </c>
      <c r="C27" s="280" t="s">
        <v>617</v>
      </c>
      <c r="D27" s="282" t="s">
        <v>984</v>
      </c>
      <c r="E27" s="283">
        <v>1107000</v>
      </c>
      <c r="F27" s="283">
        <v>1626000</v>
      </c>
      <c r="G27" s="284">
        <v>2733000</v>
      </c>
      <c r="H27" s="283">
        <v>630670</v>
      </c>
      <c r="I27" s="283" t="s">
        <v>613</v>
      </c>
      <c r="J27" s="283">
        <v>2093400</v>
      </c>
      <c r="K27" s="283">
        <v>2724070</v>
      </c>
      <c r="L27" s="283">
        <v>-8930</v>
      </c>
    </row>
    <row r="28" spans="1:12" ht="40.5" customHeight="1">
      <c r="A28" s="280" t="s">
        <v>666</v>
      </c>
      <c r="B28" s="281" t="s">
        <v>586</v>
      </c>
      <c r="C28" s="280" t="s">
        <v>586</v>
      </c>
      <c r="D28" s="282" t="s">
        <v>985</v>
      </c>
      <c r="E28" s="283">
        <v>38681000</v>
      </c>
      <c r="F28" s="283">
        <v>84840000</v>
      </c>
      <c r="G28" s="284">
        <v>123521000</v>
      </c>
      <c r="H28" s="283">
        <v>7945611</v>
      </c>
      <c r="I28" s="283" t="s">
        <v>613</v>
      </c>
      <c r="J28" s="283">
        <v>107380092</v>
      </c>
      <c r="K28" s="283">
        <v>115325703</v>
      </c>
      <c r="L28" s="283">
        <v>-8195297</v>
      </c>
    </row>
    <row r="29" spans="1:12" ht="40.5" customHeight="1">
      <c r="A29" s="280" t="s">
        <v>586</v>
      </c>
      <c r="B29" s="281" t="s">
        <v>728</v>
      </c>
      <c r="C29" s="280" t="s">
        <v>586</v>
      </c>
      <c r="D29" s="282" t="s">
        <v>986</v>
      </c>
      <c r="E29" s="283">
        <v>38681000</v>
      </c>
      <c r="F29" s="283">
        <v>84840000</v>
      </c>
      <c r="G29" s="284">
        <v>123521000</v>
      </c>
      <c r="H29" s="283">
        <v>7945611</v>
      </c>
      <c r="I29" s="283" t="s">
        <v>613</v>
      </c>
      <c r="J29" s="283">
        <v>107380092</v>
      </c>
      <c r="K29" s="283">
        <v>115325703</v>
      </c>
      <c r="L29" s="283">
        <v>-8195297</v>
      </c>
    </row>
    <row r="30" spans="1:12" ht="40.5" customHeight="1">
      <c r="A30" s="280" t="s">
        <v>586</v>
      </c>
      <c r="B30" s="281" t="s">
        <v>586</v>
      </c>
      <c r="C30" s="280" t="s">
        <v>611</v>
      </c>
      <c r="D30" s="282" t="s">
        <v>987</v>
      </c>
      <c r="E30" s="283">
        <v>38681000</v>
      </c>
      <c r="F30" s="283">
        <v>84840000</v>
      </c>
      <c r="G30" s="284">
        <v>123521000</v>
      </c>
      <c r="H30" s="283">
        <v>7945611</v>
      </c>
      <c r="I30" s="283" t="s">
        <v>613</v>
      </c>
      <c r="J30" s="283">
        <v>107380092</v>
      </c>
      <c r="K30" s="283">
        <v>115325703</v>
      </c>
      <c r="L30" s="283">
        <v>-8195297</v>
      </c>
    </row>
    <row r="31" spans="1:12" ht="40.5" customHeight="1">
      <c r="A31" s="280" t="s">
        <v>709</v>
      </c>
      <c r="B31" s="281" t="s">
        <v>586</v>
      </c>
      <c r="C31" s="280" t="s">
        <v>586</v>
      </c>
      <c r="D31" s="282" t="s">
        <v>938</v>
      </c>
      <c r="E31" s="283">
        <v>5400000</v>
      </c>
      <c r="F31" s="283">
        <v>5000000</v>
      </c>
      <c r="G31" s="284">
        <v>10400000</v>
      </c>
      <c r="H31" s="283">
        <v>148850</v>
      </c>
      <c r="I31" s="283" t="s">
        <v>613</v>
      </c>
      <c r="J31" s="283">
        <v>7000000</v>
      </c>
      <c r="K31" s="283">
        <v>7148850</v>
      </c>
      <c r="L31" s="283">
        <v>-3251150</v>
      </c>
    </row>
    <row r="32" spans="1:12" ht="40.5" customHeight="1">
      <c r="A32" s="280" t="s">
        <v>586</v>
      </c>
      <c r="B32" s="281" t="s">
        <v>728</v>
      </c>
      <c r="C32" s="280" t="s">
        <v>586</v>
      </c>
      <c r="D32" s="282" t="s">
        <v>943</v>
      </c>
      <c r="E32" s="283">
        <v>5400000</v>
      </c>
      <c r="F32" s="283">
        <v>5000000</v>
      </c>
      <c r="G32" s="284">
        <v>10400000</v>
      </c>
      <c r="H32" s="283">
        <v>148850</v>
      </c>
      <c r="I32" s="283" t="s">
        <v>613</v>
      </c>
      <c r="J32" s="283">
        <v>7000000</v>
      </c>
      <c r="K32" s="283">
        <v>7148850</v>
      </c>
      <c r="L32" s="283">
        <v>-3251150</v>
      </c>
    </row>
    <row r="33" spans="1:12" ht="40.5" customHeight="1">
      <c r="A33" s="280" t="s">
        <v>586</v>
      </c>
      <c r="B33" s="281" t="s">
        <v>586</v>
      </c>
      <c r="C33" s="280" t="s">
        <v>611</v>
      </c>
      <c r="D33" s="282" t="s">
        <v>988</v>
      </c>
      <c r="E33" s="283">
        <v>5400000</v>
      </c>
      <c r="F33" s="283">
        <v>5000000</v>
      </c>
      <c r="G33" s="284">
        <v>10400000</v>
      </c>
      <c r="H33" s="283">
        <v>148850</v>
      </c>
      <c r="I33" s="283" t="s">
        <v>613</v>
      </c>
      <c r="J33" s="283">
        <v>7000000</v>
      </c>
      <c r="K33" s="283">
        <v>7148850</v>
      </c>
      <c r="L33" s="283">
        <v>-3251150</v>
      </c>
    </row>
    <row r="34" spans="1:12" ht="40.5" customHeight="1">
      <c r="A34" s="280" t="s">
        <v>698</v>
      </c>
      <c r="B34" s="281" t="s">
        <v>586</v>
      </c>
      <c r="C34" s="280" t="s">
        <v>586</v>
      </c>
      <c r="D34" s="282" t="s">
        <v>954</v>
      </c>
      <c r="E34" s="283">
        <v>16700000</v>
      </c>
      <c r="F34" s="283">
        <v>48570000</v>
      </c>
      <c r="G34" s="284">
        <v>65270000</v>
      </c>
      <c r="H34" s="283">
        <v>9458899</v>
      </c>
      <c r="I34" s="283" t="s">
        <v>613</v>
      </c>
      <c r="J34" s="283">
        <v>54481498</v>
      </c>
      <c r="K34" s="283">
        <v>63940397</v>
      </c>
      <c r="L34" s="283">
        <v>-1329603</v>
      </c>
    </row>
    <row r="35" spans="1:12" ht="40.5" customHeight="1">
      <c r="A35" s="280" t="s">
        <v>586</v>
      </c>
      <c r="B35" s="281" t="s">
        <v>728</v>
      </c>
      <c r="C35" s="280" t="s">
        <v>586</v>
      </c>
      <c r="D35" s="282" t="s">
        <v>955</v>
      </c>
      <c r="E35" s="283">
        <v>16700000</v>
      </c>
      <c r="F35" s="283">
        <v>48570000</v>
      </c>
      <c r="G35" s="284">
        <v>65270000</v>
      </c>
      <c r="H35" s="283">
        <v>9458899</v>
      </c>
      <c r="I35" s="283" t="s">
        <v>613</v>
      </c>
      <c r="J35" s="283">
        <v>54481498</v>
      </c>
      <c r="K35" s="283">
        <v>63940397</v>
      </c>
      <c r="L35" s="283">
        <v>-1329603</v>
      </c>
    </row>
    <row r="36" spans="1:12" ht="40.5" customHeight="1">
      <c r="A36" s="280" t="s">
        <v>586</v>
      </c>
      <c r="B36" s="281" t="s">
        <v>586</v>
      </c>
      <c r="C36" s="280" t="s">
        <v>611</v>
      </c>
      <c r="D36" s="282" t="s">
        <v>989</v>
      </c>
      <c r="E36" s="283">
        <v>16700000</v>
      </c>
      <c r="F36" s="283">
        <v>48570000</v>
      </c>
      <c r="G36" s="284">
        <v>65270000</v>
      </c>
      <c r="H36" s="283">
        <v>9458899</v>
      </c>
      <c r="I36" s="283" t="s">
        <v>613</v>
      </c>
      <c r="J36" s="283">
        <v>54481498</v>
      </c>
      <c r="K36" s="283">
        <v>63940397</v>
      </c>
      <c r="L36" s="283">
        <v>-1329603</v>
      </c>
    </row>
    <row r="37" spans="1:12" ht="40.5" customHeight="1">
      <c r="A37" s="280" t="s">
        <v>945</v>
      </c>
      <c r="B37" s="281" t="s">
        <v>586</v>
      </c>
      <c r="C37" s="280" t="s">
        <v>586</v>
      </c>
      <c r="D37" s="282" t="s">
        <v>958</v>
      </c>
      <c r="E37" s="283">
        <v>7510000</v>
      </c>
      <c r="F37" s="283">
        <v>5704836</v>
      </c>
      <c r="G37" s="284">
        <v>13214836</v>
      </c>
      <c r="H37" s="283">
        <v>6798503</v>
      </c>
      <c r="I37" s="283" t="s">
        <v>613</v>
      </c>
      <c r="J37" s="283">
        <v>5526086</v>
      </c>
      <c r="K37" s="283">
        <v>12324589</v>
      </c>
      <c r="L37" s="283">
        <v>-890247</v>
      </c>
    </row>
    <row r="38" spans="1:12" ht="40.5" customHeight="1">
      <c r="A38" s="280" t="s">
        <v>586</v>
      </c>
      <c r="B38" s="281" t="s">
        <v>728</v>
      </c>
      <c r="C38" s="280" t="s">
        <v>586</v>
      </c>
      <c r="D38" s="282" t="s">
        <v>959</v>
      </c>
      <c r="E38" s="283">
        <v>7510000</v>
      </c>
      <c r="F38" s="283">
        <v>5704836</v>
      </c>
      <c r="G38" s="284">
        <v>13214836</v>
      </c>
      <c r="H38" s="283">
        <v>6798503</v>
      </c>
      <c r="I38" s="283" t="s">
        <v>613</v>
      </c>
      <c r="J38" s="283">
        <v>5526086</v>
      </c>
      <c r="K38" s="283">
        <v>12324589</v>
      </c>
      <c r="L38" s="283">
        <v>-890247</v>
      </c>
    </row>
    <row r="39" spans="1:13" ht="40.5" customHeight="1">
      <c r="A39" s="288" t="s">
        <v>586</v>
      </c>
      <c r="B39" s="289" t="s">
        <v>586</v>
      </c>
      <c r="C39" s="288" t="s">
        <v>611</v>
      </c>
      <c r="D39" s="290" t="s">
        <v>990</v>
      </c>
      <c r="E39" s="291">
        <v>7510000</v>
      </c>
      <c r="F39" s="291">
        <v>5704836</v>
      </c>
      <c r="G39" s="292">
        <v>13214836</v>
      </c>
      <c r="H39" s="291">
        <v>6798503</v>
      </c>
      <c r="I39" s="291" t="s">
        <v>613</v>
      </c>
      <c r="J39" s="291">
        <v>5526086</v>
      </c>
      <c r="K39" s="291">
        <v>12324589</v>
      </c>
      <c r="L39" s="291">
        <v>-890247</v>
      </c>
      <c r="M39" s="293"/>
    </row>
    <row r="40" spans="1:12" ht="40.5">
      <c r="A40" s="280" t="s">
        <v>713</v>
      </c>
      <c r="B40" s="281" t="s">
        <v>586</v>
      </c>
      <c r="C40" s="280" t="s">
        <v>586</v>
      </c>
      <c r="D40" s="282" t="s">
        <v>970</v>
      </c>
      <c r="E40" s="283">
        <v>9470000</v>
      </c>
      <c r="F40" s="283" t="s">
        <v>613</v>
      </c>
      <c r="G40" s="284">
        <v>9470000</v>
      </c>
      <c r="H40" s="283">
        <v>91354</v>
      </c>
      <c r="I40" s="283" t="s">
        <v>613</v>
      </c>
      <c r="J40" s="283">
        <v>900000</v>
      </c>
      <c r="K40" s="283">
        <v>991354</v>
      </c>
      <c r="L40" s="283">
        <v>-8478646</v>
      </c>
    </row>
    <row r="41" spans="1:12" ht="40.5">
      <c r="A41" s="280" t="s">
        <v>586</v>
      </c>
      <c r="B41" s="281" t="s">
        <v>728</v>
      </c>
      <c r="C41" s="280" t="s">
        <v>586</v>
      </c>
      <c r="D41" s="282" t="s">
        <v>991</v>
      </c>
      <c r="E41" s="283">
        <v>9470000</v>
      </c>
      <c r="F41" s="283" t="s">
        <v>613</v>
      </c>
      <c r="G41" s="284">
        <v>9470000</v>
      </c>
      <c r="H41" s="283">
        <v>91354</v>
      </c>
      <c r="I41" s="283" t="s">
        <v>613</v>
      </c>
      <c r="J41" s="283">
        <v>900000</v>
      </c>
      <c r="K41" s="283">
        <v>991354</v>
      </c>
      <c r="L41" s="283">
        <v>-8478646</v>
      </c>
    </row>
    <row r="42" spans="1:12" ht="40.5">
      <c r="A42" s="280" t="s">
        <v>586</v>
      </c>
      <c r="B42" s="281" t="s">
        <v>586</v>
      </c>
      <c r="C42" s="280" t="s">
        <v>611</v>
      </c>
      <c r="D42" s="282" t="s">
        <v>992</v>
      </c>
      <c r="E42" s="283">
        <v>9470000</v>
      </c>
      <c r="F42" s="283" t="s">
        <v>613</v>
      </c>
      <c r="G42" s="284">
        <v>9470000</v>
      </c>
      <c r="H42" s="283">
        <v>91354</v>
      </c>
      <c r="I42" s="283" t="s">
        <v>613</v>
      </c>
      <c r="J42" s="283">
        <v>900000</v>
      </c>
      <c r="K42" s="283">
        <v>991354</v>
      </c>
      <c r="L42" s="283">
        <v>-8478646</v>
      </c>
    </row>
    <row r="43" spans="1:12" ht="40.5">
      <c r="A43" s="280" t="s">
        <v>953</v>
      </c>
      <c r="B43" s="281" t="s">
        <v>586</v>
      </c>
      <c r="C43" s="280" t="s">
        <v>586</v>
      </c>
      <c r="D43" s="282" t="s">
        <v>973</v>
      </c>
      <c r="E43" s="283">
        <v>15000000</v>
      </c>
      <c r="F43" s="283">
        <v>-12176879</v>
      </c>
      <c r="G43" s="284">
        <f>SUM(E43:F43)</f>
        <v>2823121</v>
      </c>
      <c r="H43" s="283" t="s">
        <v>613</v>
      </c>
      <c r="I43" s="283" t="s">
        <v>613</v>
      </c>
      <c r="J43" s="283" t="s">
        <v>613</v>
      </c>
      <c r="K43" s="283" t="s">
        <v>613</v>
      </c>
      <c r="L43" s="283">
        <f>0-G43</f>
        <v>-2823121</v>
      </c>
    </row>
    <row r="44" spans="1:12" ht="40.5">
      <c r="A44" s="280" t="s">
        <v>586</v>
      </c>
      <c r="B44" s="281" t="s">
        <v>728</v>
      </c>
      <c r="C44" s="280" t="s">
        <v>586</v>
      </c>
      <c r="D44" s="282" t="s">
        <v>974</v>
      </c>
      <c r="E44" s="283">
        <v>15000000</v>
      </c>
      <c r="F44" s="283">
        <v>-12176879</v>
      </c>
      <c r="G44" s="284">
        <f>SUM(E44:F44)</f>
        <v>2823121</v>
      </c>
      <c r="H44" s="283" t="s">
        <v>613</v>
      </c>
      <c r="I44" s="283" t="s">
        <v>613</v>
      </c>
      <c r="J44" s="283" t="s">
        <v>613</v>
      </c>
      <c r="K44" s="283" t="s">
        <v>613</v>
      </c>
      <c r="L44" s="283">
        <f>0-G44</f>
        <v>-2823121</v>
      </c>
    </row>
    <row r="45" spans="1:12" ht="40.5">
      <c r="A45" s="280" t="s">
        <v>586</v>
      </c>
      <c r="B45" s="281" t="s">
        <v>586</v>
      </c>
      <c r="C45" s="280" t="s">
        <v>611</v>
      </c>
      <c r="D45" s="282" t="s">
        <v>975</v>
      </c>
      <c r="E45" s="283">
        <v>15000000</v>
      </c>
      <c r="F45" s="283">
        <v>-12176879</v>
      </c>
      <c r="G45" s="284">
        <f>SUM(E45:F45)</f>
        <v>2823121</v>
      </c>
      <c r="H45" s="283" t="s">
        <v>613</v>
      </c>
      <c r="I45" s="283" t="s">
        <v>613</v>
      </c>
      <c r="J45" s="283" t="s">
        <v>613</v>
      </c>
      <c r="K45" s="283" t="s">
        <v>613</v>
      </c>
      <c r="L45" s="283">
        <f>0-G45</f>
        <v>-2823121</v>
      </c>
    </row>
    <row r="78" spans="1:13" ht="13.5">
      <c r="A78" s="288"/>
      <c r="B78" s="289"/>
      <c r="C78" s="288"/>
      <c r="D78" s="290"/>
      <c r="E78" s="291"/>
      <c r="F78" s="291"/>
      <c r="G78" s="292"/>
      <c r="H78" s="291"/>
      <c r="I78" s="291"/>
      <c r="J78" s="291"/>
      <c r="K78" s="291"/>
      <c r="L78" s="291"/>
      <c r="M78" s="293"/>
    </row>
  </sheetData>
  <sheetProtection/>
  <mergeCells count="11">
    <mergeCell ref="M4:M5"/>
    <mergeCell ref="A4:D4"/>
    <mergeCell ref="E4:G4"/>
    <mergeCell ref="H4:K4"/>
    <mergeCell ref="L4:L5"/>
    <mergeCell ref="A3:D3"/>
    <mergeCell ref="H1:M1"/>
    <mergeCell ref="A1:G1"/>
    <mergeCell ref="H2:I2"/>
    <mergeCell ref="F2:G2"/>
    <mergeCell ref="A2:B2"/>
  </mergeCells>
  <printOptions horizontalCentered="1"/>
  <pageMargins left="0.3937007874015748" right="0.3937007874015748" top="0.5118110236220472" bottom="0.5905511811023623" header="0.5118110236220472" footer="0.31496062992125984"/>
  <pageSetup firstPageNumber="32" useFirstPageNumber="1" horizontalDpi="600" verticalDpi="600" orientation="portrait" pageOrder="overThenDown" paperSize="9" r:id="rId1"/>
  <headerFooter alignWithMargins="0">
    <oddFooter>&amp;L&amp;C&amp;P&amp;R</oddFooter>
  </headerFooter>
  <rowBreaks count="1" manualBreakCount="1">
    <brk id="39" max="255" man="1"/>
  </rowBreaks>
</worksheet>
</file>

<file path=xl/worksheets/sheet9.xml><?xml version="1.0" encoding="utf-8"?>
<worksheet xmlns="http://schemas.openxmlformats.org/spreadsheetml/2006/main" xmlns:r="http://schemas.openxmlformats.org/officeDocument/2006/relationships">
  <sheetPr>
    <tabColor indexed="45"/>
  </sheetPr>
  <dimension ref="A1:I34"/>
  <sheetViews>
    <sheetView zoomScalePageLayoutView="0" workbookViewId="0" topLeftCell="A1">
      <selection activeCell="H6" sqref="H6"/>
    </sheetView>
  </sheetViews>
  <sheetFormatPr defaultColWidth="9.33203125" defaultRowHeight="21.75" customHeight="1"/>
  <cols>
    <col min="1" max="1" width="16.66015625" style="99" customWidth="1"/>
    <col min="2" max="2" width="14.16015625" style="100" customWidth="1"/>
    <col min="3" max="4" width="15.16015625" style="100" customWidth="1"/>
    <col min="5" max="5" width="14.16015625" style="100" customWidth="1"/>
    <col min="6" max="6" width="10.16015625" style="100" customWidth="1"/>
    <col min="7" max="7" width="14.5" style="100" customWidth="1"/>
    <col min="8" max="8" width="15.66015625" style="100" customWidth="1"/>
    <col min="9" max="9" width="3.5" style="101" customWidth="1"/>
    <col min="10" max="16384" width="9.33203125" style="102" customWidth="1"/>
  </cols>
  <sheetData>
    <row r="1" spans="1:9" s="97" customFormat="1" ht="27" customHeight="1">
      <c r="A1" s="939" t="s">
        <v>552</v>
      </c>
      <c r="B1" s="941" t="s">
        <v>596</v>
      </c>
      <c r="C1" s="942"/>
      <c r="D1" s="943"/>
      <c r="E1" s="941" t="s">
        <v>597</v>
      </c>
      <c r="F1" s="942"/>
      <c r="G1" s="943"/>
      <c r="H1" s="935" t="s">
        <v>677</v>
      </c>
      <c r="I1" s="937" t="s">
        <v>678</v>
      </c>
    </row>
    <row r="2" spans="1:9" s="97" customFormat="1" ht="27" customHeight="1">
      <c r="A2" s="940"/>
      <c r="B2" s="98" t="s">
        <v>605</v>
      </c>
      <c r="C2" s="98" t="s">
        <v>679</v>
      </c>
      <c r="D2" s="98" t="s">
        <v>680</v>
      </c>
      <c r="E2" s="98" t="s">
        <v>608</v>
      </c>
      <c r="F2" s="98" t="s">
        <v>610</v>
      </c>
      <c r="G2" s="98" t="s">
        <v>680</v>
      </c>
      <c r="H2" s="936"/>
      <c r="I2" s="938"/>
    </row>
    <row r="3" ht="3" customHeight="1"/>
    <row r="4" spans="1:9" s="104" customFormat="1" ht="21.75" customHeight="1">
      <c r="A4" s="110" t="s">
        <v>681</v>
      </c>
      <c r="B4" s="109">
        <v>0</v>
      </c>
      <c r="C4" s="109">
        <v>0</v>
      </c>
      <c r="D4" s="109">
        <v>0</v>
      </c>
      <c r="E4" s="109">
        <v>0</v>
      </c>
      <c r="F4" s="109">
        <v>0</v>
      </c>
      <c r="G4" s="109">
        <v>0</v>
      </c>
      <c r="H4" s="109">
        <v>0</v>
      </c>
      <c r="I4" s="103"/>
    </row>
    <row r="5" spans="1:9" s="104" customFormat="1" ht="54" customHeight="1">
      <c r="A5" s="298" t="s">
        <v>1001</v>
      </c>
      <c r="B5" s="109">
        <v>35001000</v>
      </c>
      <c r="C5" s="109">
        <v>173842000</v>
      </c>
      <c r="D5" s="109">
        <v>208843000</v>
      </c>
      <c r="E5" s="109">
        <v>0</v>
      </c>
      <c r="F5" s="109">
        <v>0</v>
      </c>
      <c r="G5" s="109">
        <v>0</v>
      </c>
      <c r="H5" s="109">
        <f>G5-D5</f>
        <v>-208843000</v>
      </c>
      <c r="I5" s="103"/>
    </row>
    <row r="6" spans="1:9" s="104" customFormat="1" ht="25.5">
      <c r="A6" s="110" t="s">
        <v>682</v>
      </c>
      <c r="B6" s="109">
        <v>0</v>
      </c>
      <c r="C6" s="109">
        <v>0</v>
      </c>
      <c r="D6" s="109">
        <v>0</v>
      </c>
      <c r="E6" s="109">
        <v>0</v>
      </c>
      <c r="F6" s="109">
        <v>0</v>
      </c>
      <c r="G6" s="109">
        <v>0</v>
      </c>
      <c r="H6" s="109">
        <v>0</v>
      </c>
      <c r="I6" s="103"/>
    </row>
    <row r="7" spans="1:9" s="104" customFormat="1" ht="13.5">
      <c r="A7" s="110"/>
      <c r="B7" s="109"/>
      <c r="C7" s="109"/>
      <c r="D7" s="109"/>
      <c r="E7" s="109"/>
      <c r="F7" s="109"/>
      <c r="G7" s="109"/>
      <c r="H7" s="109"/>
      <c r="I7" s="103"/>
    </row>
    <row r="8" spans="1:9" s="104" customFormat="1" ht="13.5">
      <c r="A8" s="110"/>
      <c r="B8" s="109"/>
      <c r="C8" s="109"/>
      <c r="D8" s="109"/>
      <c r="E8" s="109"/>
      <c r="F8" s="109"/>
      <c r="G8" s="109"/>
      <c r="H8" s="109"/>
      <c r="I8" s="103"/>
    </row>
    <row r="9" spans="1:9" s="104" customFormat="1" ht="13.5">
      <c r="A9" s="110"/>
      <c r="B9" s="109"/>
      <c r="C9" s="109"/>
      <c r="D9" s="109"/>
      <c r="E9" s="109"/>
      <c r="F9" s="109"/>
      <c r="G9" s="109"/>
      <c r="H9" s="109"/>
      <c r="I9" s="103"/>
    </row>
    <row r="10" spans="2:8" ht="21.75" customHeight="1">
      <c r="B10" s="108"/>
      <c r="C10" s="108"/>
      <c r="D10" s="108"/>
      <c r="E10" s="108"/>
      <c r="F10" s="108"/>
      <c r="G10" s="108"/>
      <c r="H10" s="108"/>
    </row>
    <row r="34" spans="1:9" ht="21.75" customHeight="1">
      <c r="A34" s="105"/>
      <c r="B34" s="106"/>
      <c r="C34" s="106"/>
      <c r="D34" s="106"/>
      <c r="E34" s="106"/>
      <c r="F34" s="106"/>
      <c r="G34" s="106"/>
      <c r="H34" s="106"/>
      <c r="I34" s="107"/>
    </row>
  </sheetData>
  <sheetProtection/>
  <mergeCells count="5">
    <mergeCell ref="H1:H2"/>
    <mergeCell ref="I1:I2"/>
    <mergeCell ref="A1:A2"/>
    <mergeCell ref="B1:D1"/>
    <mergeCell ref="E1:G1"/>
  </mergeCells>
  <printOptions horizontalCentered="1"/>
  <pageMargins left="0.3937007874015748" right="0.3937007874015748" top="1.2598425196850394" bottom="0.5905511811023623" header="0.4724409448818898" footer="0.31496062992125984"/>
  <pageSetup firstPageNumber="38" useFirstPageNumber="1" horizontalDpi="600" verticalDpi="600" orientation="portrait" paperSize="9" scale="97" r:id="rId1"/>
  <headerFooter alignWithMargins="0">
    <oddHeader>&amp;C&amp;14&amp;U雲林縣麥寮鄉總決算
&amp;16融資調度決算表&amp;9&amp;U
&amp;12中華民國108年度&amp;R&amp;10 
單位：新臺幣元</oddHeader>
    <oddFooter>&amp;L&amp;C&amp;P&amp;R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ChunYi</dc:creator>
  <cp:keywords/>
  <dc:description/>
  <cp:lastModifiedBy>user</cp:lastModifiedBy>
  <cp:lastPrinted>2020-04-23T08:53:11Z</cp:lastPrinted>
  <dcterms:created xsi:type="dcterms:W3CDTF">2000-09-14T03:36:25Z</dcterms:created>
  <dcterms:modified xsi:type="dcterms:W3CDTF">2020-05-22T09:03:16Z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